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525" windowWidth="9465" windowHeight="6720" firstSheet="1" activeTab="1"/>
  </bookViews>
  <sheets>
    <sheet name="Snow Site A data" sheetId="1" state="hidden" r:id="rId1"/>
    <sheet name="Al" sheetId="2" r:id="rId2"/>
    <sheet name="Alkalinity" sheetId="3" r:id="rId3"/>
    <sheet name="Ca" sheetId="4" r:id="rId4"/>
    <sheet name="Cation to Anion ratio" sheetId="5" r:id="rId5"/>
    <sheet name="Cl" sheetId="6" r:id="rId6"/>
    <sheet name="Conductivity" sheetId="7" r:id="rId7"/>
    <sheet name="Cu" sheetId="8" r:id="rId8"/>
    <sheet name="Fe" sheetId="9" r:id="rId9"/>
    <sheet name="H" sheetId="10" r:id="rId10"/>
    <sheet name="Inorganic N" sheetId="11" r:id="rId11"/>
    <sheet name="K" sheetId="12" r:id="rId12"/>
    <sheet name="Mg" sheetId="13" r:id="rId13"/>
    <sheet name="Mn" sheetId="14" r:id="rId14"/>
    <sheet name="Na" sheetId="15" r:id="rId15"/>
    <sheet name="Na to Cl ratio" sheetId="16" r:id="rId16"/>
    <sheet name="NH4-N" sheetId="17" r:id="rId17"/>
    <sheet name="NO3-N" sheetId="18" r:id="rId18"/>
    <sheet name="pH" sheetId="19" r:id="rId19"/>
    <sheet name="P" sheetId="20" r:id="rId20"/>
    <sheet name="PO4-P" sheetId="21" r:id="rId21"/>
    <sheet name="S" sheetId="22" r:id="rId22"/>
    <sheet name="Si" sheetId="23" r:id="rId23"/>
    <sheet name="SO4-S" sheetId="24" r:id="rId24"/>
    <sheet name="Total Anions" sheetId="25" r:id="rId25"/>
    <sheet name="Total Cations" sheetId="26" r:id="rId26"/>
    <sheet name="Zn" sheetId="27" r:id="rId27"/>
  </sheets>
  <definedNames>
    <definedName name="Beg_Bal">#REF!</definedName>
    <definedName name="Data">#REF!</definedName>
    <definedName name="End_Bal">#REF!</definedName>
    <definedName name="Extra_Pay">#REF!</definedName>
    <definedName name="Full_Print">#REF!</definedName>
    <definedName name="Header_Row">ROW(#REF!)</definedName>
    <definedName name="Int">#REF!</definedName>
    <definedName name="Interest_Rate">#REF!</definedName>
    <definedName name="Last_Row">IF(Values_Entered,Header_Row+Number_of_Payments,Header_Row)</definedName>
    <definedName name="Loan_Amount">#REF!</definedName>
    <definedName name="Loan_Start">#REF!</definedName>
    <definedName name="Loan_Years">#REF!</definedName>
    <definedName name="Num_Pmt_Per_Year">#REF!</definedName>
    <definedName name="Number_of_Payments">MATCH(0.01,End_Bal,-1)+1</definedName>
    <definedName name="Pay_Date">#REF!</definedName>
    <definedName name="Pay_Num">#REF!</definedName>
    <definedName name="Payment_Date">DATE(YEAR(Loan_Start),MONTH(Loan_Start)+Payment_Number,DAY(Loan_Start))</definedName>
    <definedName name="Princ">#REF!</definedName>
    <definedName name="Print_Area_Reset">OFFSET(Full_Print,0,0,Last_Row)</definedName>
    <definedName name="Sched_Pay">#REF!</definedName>
    <definedName name="Scheduled_Extra_Payments">#REF!</definedName>
    <definedName name="Scheduled_Interest_Rate">#REF!</definedName>
    <definedName name="Scheduled_Monthly_Payment">#REF!</definedName>
    <definedName name="Total_Interest">#REF!</definedName>
    <definedName name="Total_Pay">#REF!</definedName>
    <definedName name="Total_Payment">Scheduled_Payment+Extra_Payment</definedName>
    <definedName name="Values_Entered">IF(Loan_Amount*Interest_Rate*Loan_Years*Loan_Start&gt;0,1,0)</definedName>
  </definedNames>
  <calcPr fullCalcOnLoad="1"/>
</workbook>
</file>

<file path=xl/comments1.xml><?xml version="1.0" encoding="utf-8"?>
<comments xmlns="http://schemas.openxmlformats.org/spreadsheetml/2006/main">
  <authors>
    <author>Macaulay Institute</author>
    <author> </author>
  </authors>
  <commentList>
    <comment ref="AR3" authorId="0">
      <text>
        <r>
          <rPr>
            <b/>
            <sz val="8"/>
            <rFont val="Tahoma"/>
            <family val="0"/>
          </rPr>
          <t>Macaulay Institute:</t>
        </r>
        <r>
          <rPr>
            <sz val="8"/>
            <rFont val="Tahoma"/>
            <family val="0"/>
          </rPr>
          <t xml:space="preserve">
If Total Anions missing then Total Cations have been deleted</t>
        </r>
      </text>
    </comment>
    <comment ref="AS3" authorId="1">
      <text>
        <r>
          <rPr>
            <b/>
            <sz val="8"/>
            <rFont val="Tahoma"/>
            <family val="0"/>
          </rPr>
          <t xml:space="preserve"> :</t>
        </r>
        <r>
          <rPr>
            <sz val="8"/>
            <rFont val="Tahoma"/>
            <family val="0"/>
          </rPr>
          <t xml:space="preserve">
If Total Cations missing then Total Anions have been deleted</t>
        </r>
      </text>
    </comment>
    <comment ref="A5" authorId="0">
      <text>
        <r>
          <rPr>
            <b/>
            <sz val="8"/>
            <rFont val="Tahoma"/>
            <family val="0"/>
          </rPr>
          <t>Sheila Gibbs:These are det limits set in place(13/12/06) for all Mharcaidh data -historical(Jo's) &amp; montane project.</t>
        </r>
        <r>
          <rPr>
            <sz val="8"/>
            <rFont val="Tahoma"/>
            <family val="0"/>
          </rPr>
          <t xml:space="preserve">
</t>
        </r>
        <r>
          <rPr>
            <b/>
            <sz val="8"/>
            <rFont val="Tahoma"/>
            <family val="2"/>
          </rPr>
          <t xml:space="preserve">If the dl set is higher than original dl, any data still lying between the two has been changed in cell to the set dl. If dl set is lower than any dl in dataset these have been 
identified and altered to set dl. </t>
        </r>
      </text>
    </comment>
    <comment ref="E9" authorId="0">
      <text>
        <r>
          <rPr>
            <b/>
            <sz val="8"/>
            <rFont val="Tahoma"/>
            <family val="0"/>
          </rPr>
          <t>Macaulay Institute:</t>
        </r>
        <r>
          <rPr>
            <sz val="8"/>
            <rFont val="Tahoma"/>
            <family val="0"/>
          </rPr>
          <t xml:space="preserve">
0.0248</t>
        </r>
      </text>
    </comment>
    <comment ref="W9" authorId="0">
      <text>
        <r>
          <rPr>
            <b/>
            <sz val="8"/>
            <rFont val="Tahoma"/>
            <family val="0"/>
          </rPr>
          <t>Macaulay Institute:</t>
        </r>
        <r>
          <rPr>
            <sz val="8"/>
            <rFont val="Tahoma"/>
            <family val="0"/>
          </rPr>
          <t xml:space="preserve">
0.0941</t>
        </r>
      </text>
    </comment>
    <comment ref="Z9" authorId="0">
      <text>
        <r>
          <rPr>
            <b/>
            <sz val="8"/>
            <rFont val="Tahoma"/>
            <family val="0"/>
          </rPr>
          <t>Macaulay Institute:</t>
        </r>
        <r>
          <rPr>
            <sz val="8"/>
            <rFont val="Tahoma"/>
            <family val="0"/>
          </rPr>
          <t xml:space="preserve">
0.901818</t>
        </r>
      </text>
    </comment>
    <comment ref="AO9" authorId="0">
      <text>
        <r>
          <rPr>
            <b/>
            <sz val="8"/>
            <rFont val="Tahoma"/>
            <family val="0"/>
          </rPr>
          <t>Macaulay Institute:</t>
        </r>
        <r>
          <rPr>
            <sz val="8"/>
            <rFont val="Tahoma"/>
            <family val="0"/>
          </rPr>
          <t xml:space="preserve">
2.895385</t>
        </r>
      </text>
    </comment>
    <comment ref="W33" authorId="0">
      <text>
        <r>
          <rPr>
            <b/>
            <sz val="8"/>
            <rFont val="Tahoma"/>
            <family val="0"/>
          </rPr>
          <t>Macaulay Institute:</t>
        </r>
        <r>
          <rPr>
            <sz val="8"/>
            <rFont val="Tahoma"/>
            <family val="0"/>
          </rPr>
          <t xml:space="preserve">
0.1185</t>
        </r>
      </text>
    </comment>
    <comment ref="AO33" authorId="0">
      <text>
        <r>
          <rPr>
            <b/>
            <sz val="8"/>
            <rFont val="Tahoma"/>
            <family val="0"/>
          </rPr>
          <t>Macaulay Institute:</t>
        </r>
        <r>
          <rPr>
            <sz val="8"/>
            <rFont val="Tahoma"/>
            <family val="0"/>
          </rPr>
          <t xml:space="preserve">
3.646154</t>
        </r>
      </text>
    </comment>
    <comment ref="E43" authorId="0">
      <text>
        <r>
          <rPr>
            <b/>
            <sz val="8"/>
            <rFont val="Tahoma"/>
            <family val="0"/>
          </rPr>
          <t>Macaulay Institute:</t>
        </r>
        <r>
          <rPr>
            <sz val="8"/>
            <rFont val="Tahoma"/>
            <family val="0"/>
          </rPr>
          <t xml:space="preserve">
0.0108</t>
        </r>
      </text>
    </comment>
    <comment ref="Z43" authorId="0">
      <text>
        <r>
          <rPr>
            <b/>
            <sz val="8"/>
            <rFont val="Tahoma"/>
            <family val="0"/>
          </rPr>
          <t>Macaulay Institute:</t>
        </r>
        <r>
          <rPr>
            <sz val="8"/>
            <rFont val="Tahoma"/>
            <family val="0"/>
          </rPr>
          <t xml:space="preserve">
0.392727</t>
        </r>
      </text>
    </comment>
  </commentList>
</comments>
</file>

<file path=xl/sharedStrings.xml><?xml version="1.0" encoding="utf-8"?>
<sst xmlns="http://schemas.openxmlformats.org/spreadsheetml/2006/main" count="147" uniqueCount="98">
  <si>
    <t>Fe</t>
  </si>
  <si>
    <t>Mn</t>
  </si>
  <si>
    <t>Al</t>
  </si>
  <si>
    <t>Si</t>
  </si>
  <si>
    <t>K</t>
  </si>
  <si>
    <t>Ca</t>
  </si>
  <si>
    <t>Mg</t>
  </si>
  <si>
    <t>Na</t>
  </si>
  <si>
    <t>Cl</t>
  </si>
  <si>
    <t>pH</t>
  </si>
  <si>
    <t>Temp</t>
  </si>
  <si>
    <t>Cond</t>
  </si>
  <si>
    <t>P</t>
  </si>
  <si>
    <t>S</t>
  </si>
  <si>
    <t>Cu</t>
  </si>
  <si>
    <t>Zn</t>
  </si>
  <si>
    <t>Date</t>
  </si>
  <si>
    <t>Bible No</t>
  </si>
  <si>
    <t>Deg.C</t>
  </si>
  <si>
    <t>H</t>
  </si>
  <si>
    <r>
      <t>PO</t>
    </r>
    <r>
      <rPr>
        <b/>
        <vertAlign val="subscript"/>
        <sz val="10"/>
        <rFont val="Arial"/>
        <family val="2"/>
      </rPr>
      <t>4</t>
    </r>
    <r>
      <rPr>
        <b/>
        <sz val="10"/>
        <rFont val="Arial"/>
        <family val="0"/>
      </rPr>
      <t>-P</t>
    </r>
  </si>
  <si>
    <r>
      <t>ueql</t>
    </r>
    <r>
      <rPr>
        <b/>
        <vertAlign val="superscript"/>
        <sz val="10"/>
        <rFont val="Arial"/>
        <family val="2"/>
      </rPr>
      <t>-1</t>
    </r>
  </si>
  <si>
    <t>Det Limits</t>
  </si>
  <si>
    <t>If insufficient sample for analysis cell has been left blank.</t>
  </si>
  <si>
    <t>Total Cations</t>
  </si>
  <si>
    <t>Total Anions</t>
  </si>
  <si>
    <t>C:A</t>
  </si>
  <si>
    <t>Alkalinity</t>
  </si>
  <si>
    <t>Na:Cl</t>
  </si>
  <si>
    <t>All data in cells highlighted in this colour are outliers.Click on cell to view deleted value.</t>
  </si>
  <si>
    <t>Inorganic N</t>
  </si>
  <si>
    <t xml:space="preserve">Mharcaidh Snow </t>
  </si>
  <si>
    <t>Snow Site A</t>
  </si>
  <si>
    <t>Site</t>
  </si>
  <si>
    <r>
      <t>NH</t>
    </r>
    <r>
      <rPr>
        <b/>
        <vertAlign val="subscript"/>
        <sz val="10"/>
        <rFont val="Arial"/>
        <family val="2"/>
      </rPr>
      <t>4</t>
    </r>
    <r>
      <rPr>
        <b/>
        <sz val="10"/>
        <rFont val="Arial"/>
        <family val="0"/>
      </rPr>
      <t>-N</t>
    </r>
  </si>
  <si>
    <r>
      <t>NO</t>
    </r>
    <r>
      <rPr>
        <b/>
        <vertAlign val="subscript"/>
        <sz val="10"/>
        <rFont val="Arial"/>
        <family val="2"/>
      </rPr>
      <t>3-</t>
    </r>
    <r>
      <rPr>
        <b/>
        <sz val="10"/>
        <rFont val="Arial"/>
        <family val="0"/>
      </rPr>
      <t>N</t>
    </r>
  </si>
  <si>
    <r>
      <t>SO</t>
    </r>
    <r>
      <rPr>
        <b/>
        <vertAlign val="subscript"/>
        <sz val="10"/>
        <rFont val="Arial"/>
        <family val="2"/>
      </rPr>
      <t>4</t>
    </r>
    <r>
      <rPr>
        <b/>
        <sz val="10"/>
        <rFont val="Arial"/>
        <family val="0"/>
      </rPr>
      <t>-S</t>
    </r>
  </si>
  <si>
    <r>
      <t>mgl</t>
    </r>
    <r>
      <rPr>
        <b/>
        <vertAlign val="superscript"/>
        <sz val="10"/>
        <rFont val="Arial"/>
        <family val="2"/>
      </rPr>
      <t>-1</t>
    </r>
  </si>
  <si>
    <t>mgl-1</t>
  </si>
  <si>
    <r>
      <t>mgl</t>
    </r>
    <r>
      <rPr>
        <b/>
        <vertAlign val="superscript"/>
        <sz val="10"/>
        <rFont val="Arial"/>
        <family val="2"/>
      </rPr>
      <t>-1</t>
    </r>
  </si>
  <si>
    <r>
      <t>mgl</t>
    </r>
    <r>
      <rPr>
        <b/>
        <vertAlign val="superscript"/>
        <sz val="10"/>
        <rFont val="Arial"/>
        <family val="2"/>
      </rPr>
      <t>-1</t>
    </r>
  </si>
  <si>
    <r>
      <t>ueql</t>
    </r>
    <r>
      <rPr>
        <b/>
        <vertAlign val="superscript"/>
        <sz val="10"/>
        <rFont val="Arial"/>
        <family val="2"/>
      </rPr>
      <t>-1</t>
    </r>
  </si>
  <si>
    <t>ms-1/a</t>
  </si>
  <si>
    <t>ms-5/a</t>
  </si>
  <si>
    <t>ms-9/a</t>
  </si>
  <si>
    <t xml:space="preserve">ms-15/a   </t>
  </si>
  <si>
    <t xml:space="preserve">ms-19/a   </t>
  </si>
  <si>
    <t xml:space="preserve">ms-23/a   </t>
  </si>
  <si>
    <t xml:space="preserve">ms-30/a   </t>
  </si>
  <si>
    <t xml:space="preserve">ms-40/a   </t>
  </si>
  <si>
    <t>ms-46/a</t>
  </si>
  <si>
    <t>ms-53/a</t>
  </si>
  <si>
    <t>ms-57/a</t>
  </si>
  <si>
    <t>ms-64/a</t>
  </si>
  <si>
    <t>ms-73/a</t>
  </si>
  <si>
    <t>ms-77/a</t>
  </si>
  <si>
    <t xml:space="preserve">ms-90/a   </t>
  </si>
  <si>
    <t xml:space="preserve">ms-91/a   </t>
  </si>
  <si>
    <t>ms-95/a</t>
  </si>
  <si>
    <t>ms-97/a</t>
  </si>
  <si>
    <t>ms-101/a</t>
  </si>
  <si>
    <t>ms-105/a</t>
  </si>
  <si>
    <t>ms-106/a</t>
  </si>
  <si>
    <t>ms-110/a</t>
  </si>
  <si>
    <t>ms-114/a</t>
  </si>
  <si>
    <t>ms-116/a</t>
  </si>
  <si>
    <t>ms-117/a</t>
  </si>
  <si>
    <t>ms-119/a</t>
  </si>
  <si>
    <t>ms-126/a</t>
  </si>
  <si>
    <t xml:space="preserve">ms-134/a  </t>
  </si>
  <si>
    <t xml:space="preserve">ms-142/a  </t>
  </si>
  <si>
    <t xml:space="preserve">ms-146/a  </t>
  </si>
  <si>
    <t xml:space="preserve">ms-151/a  </t>
  </si>
  <si>
    <t xml:space="preserve">ms-156/a  </t>
  </si>
  <si>
    <t>ms-161/a</t>
  </si>
  <si>
    <t>ms-164/a</t>
  </si>
  <si>
    <t>ms-179/a</t>
  </si>
  <si>
    <t>ms-184/a</t>
  </si>
  <si>
    <t>ms-188/a</t>
  </si>
  <si>
    <t>ms-193/a</t>
  </si>
  <si>
    <t>ms-210/A</t>
  </si>
  <si>
    <t>596414</t>
  </si>
  <si>
    <t>ms-212 /A</t>
  </si>
  <si>
    <t>596415</t>
  </si>
  <si>
    <t>ms-220/A</t>
  </si>
  <si>
    <t>ms-225/A</t>
  </si>
  <si>
    <t>ms-226/A</t>
  </si>
  <si>
    <t>ms-231/A</t>
  </si>
  <si>
    <t>ms-238/A</t>
  </si>
  <si>
    <t>ms-239 /A</t>
  </si>
  <si>
    <t>ms-242/A</t>
  </si>
  <si>
    <t>ms-244/A</t>
  </si>
  <si>
    <t>ms-246/A</t>
  </si>
  <si>
    <t>ms-248/A</t>
  </si>
  <si>
    <t>ms-250/A</t>
  </si>
  <si>
    <t>ms-252/A</t>
  </si>
  <si>
    <r>
      <t>µScm</t>
    </r>
    <r>
      <rPr>
        <b/>
        <vertAlign val="superscript"/>
        <sz val="10"/>
        <rFont val="Arial"/>
        <family val="2"/>
      </rPr>
      <t>-1</t>
    </r>
  </si>
  <si>
    <t xml:space="preserve">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</si>
</sst>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
    <numFmt numFmtId="174" formatCode="0.000000"/>
    <numFmt numFmtId="175" formatCode="0.00000"/>
    <numFmt numFmtId="176" formatCode="0.0"/>
    <numFmt numFmtId="177" formatCode="[$-809]dd\ mmmm\ yyyy"/>
    <numFmt numFmtId="178" formatCode="&quot;$&quot;#,##0.00"/>
    <numFmt numFmtId="179" formatCode="mmmm\ d\,\ yyyy"/>
    <numFmt numFmtId="180" formatCode="d\-mmm\-yyyy"/>
    <numFmt numFmtId="181" formatCode="mmm\-yyyy"/>
    <numFmt numFmtId="182" formatCode="0.0%"/>
    <numFmt numFmtId="183" formatCode="0_)"/>
    <numFmt numFmtId="184" formatCode="0.00%_)"/>
    <numFmt numFmtId="185" formatCode="[$-409]dddd\,\ mmmm\ dd\,\ yyyy"/>
    <numFmt numFmtId="186" formatCode="m/d/yyyy_)"/>
    <numFmt numFmtId="187" formatCode="0.00?%_)"/>
    <numFmt numFmtId="188" formatCode="0.0??%_)"/>
    <numFmt numFmtId="189" formatCode="yyyy"/>
  </numFmts>
  <fonts count="52">
    <font>
      <sz val="10"/>
      <name val="Arial"/>
      <family val="0"/>
    </font>
    <font>
      <b/>
      <sz val="10"/>
      <name val="Arial"/>
      <family val="0"/>
    </font>
    <font>
      <i/>
      <sz val="10"/>
      <name val="Arial"/>
      <family val="0"/>
    </font>
    <font>
      <b/>
      <i/>
      <sz val="10"/>
      <name val="Arial"/>
      <family val="0"/>
    </font>
    <font>
      <b/>
      <vertAlign val="subscript"/>
      <sz val="10"/>
      <name val="Arial"/>
      <family val="2"/>
    </font>
    <font>
      <b/>
      <vertAlign val="superscript"/>
      <sz val="10"/>
      <name val="Arial"/>
      <family val="2"/>
    </font>
    <font>
      <b/>
      <sz val="10"/>
      <color indexed="10"/>
      <name val="Arial"/>
      <family val="2"/>
    </font>
    <font>
      <b/>
      <u val="single"/>
      <sz val="10"/>
      <color indexed="10"/>
      <name val="Arial"/>
      <family val="2"/>
    </font>
    <font>
      <b/>
      <sz val="12"/>
      <name val="Arial"/>
      <family val="2"/>
    </font>
    <font>
      <b/>
      <sz val="8"/>
      <name val="Tahoma"/>
      <family val="0"/>
    </font>
    <font>
      <sz val="8"/>
      <name val="Tahoma"/>
      <family val="0"/>
    </font>
    <font>
      <sz val="10"/>
      <color indexed="10"/>
      <name val="Arial"/>
      <family val="2"/>
    </font>
    <font>
      <sz val="8"/>
      <name val="Arial"/>
      <family val="0"/>
    </font>
    <font>
      <b/>
      <sz val="11"/>
      <name val="Arial"/>
      <family val="0"/>
    </font>
    <font>
      <sz val="10"/>
      <color indexed="8"/>
      <name val="Arial"/>
      <family val="2"/>
    </font>
    <font>
      <b/>
      <sz val="10.75"/>
      <color indexed="8"/>
      <name val="Arial"/>
      <family val="0"/>
    </font>
    <font>
      <b/>
      <sz val="9"/>
      <color indexed="8"/>
      <name val="Arial"/>
      <family val="0"/>
    </font>
    <font>
      <sz val="10"/>
      <color indexed="9"/>
      <name val="Arial"/>
      <family val="2"/>
    </font>
    <font>
      <sz val="10"/>
      <color indexed="2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i/>
      <sz val="8"/>
      <color indexed="8"/>
      <name val="Arial"/>
      <family val="0"/>
    </font>
    <font>
      <b/>
      <vertAlign val="superscript"/>
      <sz val="10.75"/>
      <color indexed="8"/>
      <name val="Arial"/>
      <family val="0"/>
    </font>
    <font>
      <b/>
      <sz val="12"/>
      <color indexed="8"/>
      <name val="Arial"/>
      <family val="0"/>
    </font>
    <font>
      <b/>
      <vertAlign val="subscript"/>
      <sz val="12"/>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3"/>
        <bgColor indexed="64"/>
      </patternFill>
    </fill>
    <fill>
      <patternFill patternType="solid">
        <fgColor indexed="2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2">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center"/>
    </xf>
    <xf numFmtId="15" fontId="0" fillId="0" borderId="0" xfId="0" applyNumberFormat="1" applyAlignment="1">
      <alignment horizontal="center"/>
    </xf>
    <xf numFmtId="172" fontId="1" fillId="0" borderId="0" xfId="0" applyNumberFormat="1" applyFont="1" applyAlignment="1">
      <alignment horizontal="center"/>
    </xf>
    <xf numFmtId="173" fontId="0" fillId="0" borderId="0" xfId="0" applyNumberFormat="1" applyAlignment="1">
      <alignment horizontal="center"/>
    </xf>
    <xf numFmtId="173" fontId="0" fillId="0" borderId="0" xfId="0" applyNumberFormat="1" applyFill="1" applyAlignment="1">
      <alignment horizontal="center"/>
    </xf>
    <xf numFmtId="0" fontId="1" fillId="33" borderId="0" xfId="0" applyFont="1" applyFill="1" applyAlignment="1">
      <alignment/>
    </xf>
    <xf numFmtId="15" fontId="8" fillId="0" borderId="0" xfId="0" applyNumberFormat="1" applyFont="1" applyBorder="1" applyAlignment="1">
      <alignment horizontal="left"/>
    </xf>
    <xf numFmtId="0" fontId="7" fillId="34" borderId="0" xfId="0" applyFont="1" applyFill="1" applyAlignment="1">
      <alignment horizontal="left"/>
    </xf>
    <xf numFmtId="0" fontId="6" fillId="34" borderId="0" xfId="0" applyFont="1" applyFill="1" applyAlignment="1">
      <alignment horizontal="center"/>
    </xf>
    <xf numFmtId="172" fontId="6" fillId="34" borderId="0" xfId="0" applyNumberFormat="1" applyFont="1" applyFill="1" applyAlignment="1">
      <alignment horizontal="center"/>
    </xf>
    <xf numFmtId="0" fontId="6" fillId="0" borderId="0" xfId="0" applyFont="1" applyFill="1" applyAlignment="1">
      <alignment horizontal="center"/>
    </xf>
    <xf numFmtId="0" fontId="0" fillId="0" borderId="0" xfId="0" applyFill="1" applyAlignment="1">
      <alignment/>
    </xf>
    <xf numFmtId="0" fontId="0" fillId="0" borderId="0" xfId="0" applyFill="1" applyAlignment="1">
      <alignment horizontal="center"/>
    </xf>
    <xf numFmtId="0" fontId="1" fillId="0" borderId="0" xfId="0" applyFont="1" applyFill="1" applyAlignment="1">
      <alignment/>
    </xf>
    <xf numFmtId="0" fontId="1" fillId="0" borderId="0" xfId="0" applyFont="1" applyFill="1" applyAlignment="1">
      <alignment horizontal="center"/>
    </xf>
    <xf numFmtId="0" fontId="7" fillId="0" borderId="0" xfId="0" applyFont="1" applyFill="1" applyAlignment="1">
      <alignment horizontal="left"/>
    </xf>
    <xf numFmtId="172" fontId="6" fillId="0" borderId="0" xfId="0" applyNumberFormat="1" applyFont="1" applyFill="1" applyAlignment="1">
      <alignment horizontal="center"/>
    </xf>
    <xf numFmtId="0" fontId="1" fillId="0" borderId="0" xfId="0" applyFont="1" applyFill="1" applyAlignment="1">
      <alignment horizontal="center"/>
    </xf>
    <xf numFmtId="0" fontId="1" fillId="0" borderId="0" xfId="0" applyFont="1" applyBorder="1" applyAlignment="1">
      <alignment horizontal="center"/>
    </xf>
    <xf numFmtId="172" fontId="1" fillId="0" borderId="0" xfId="0" applyNumberFormat="1" applyFont="1" applyFill="1" applyAlignment="1">
      <alignment horizontal="center"/>
    </xf>
    <xf numFmtId="0" fontId="5" fillId="0" borderId="0" xfId="0" applyFont="1" applyFill="1" applyAlignment="1">
      <alignment horizontal="center"/>
    </xf>
    <xf numFmtId="173" fontId="11" fillId="0" borderId="0" xfId="0" applyNumberFormat="1" applyFont="1" applyAlignment="1">
      <alignment/>
    </xf>
    <xf numFmtId="15" fontId="0" fillId="0" borderId="0" xfId="0" applyNumberFormat="1" applyFill="1" applyAlignment="1">
      <alignment horizontal="center"/>
    </xf>
    <xf numFmtId="172" fontId="0" fillId="0" borderId="0" xfId="0" applyNumberFormat="1" applyAlignment="1">
      <alignment horizontal="center"/>
    </xf>
    <xf numFmtId="173" fontId="1" fillId="0" borderId="0" xfId="0" applyNumberFormat="1" applyFont="1" applyBorder="1" applyAlignment="1">
      <alignment horizontal="center"/>
    </xf>
    <xf numFmtId="173" fontId="1" fillId="0" borderId="0" xfId="0" applyNumberFormat="1" applyFont="1" applyAlignment="1">
      <alignment horizontal="center"/>
    </xf>
    <xf numFmtId="172" fontId="0" fillId="0" borderId="0" xfId="0" applyNumberFormat="1" applyFill="1" applyAlignment="1">
      <alignment horizontal="center"/>
    </xf>
    <xf numFmtId="15" fontId="1" fillId="0" borderId="0" xfId="0" applyNumberFormat="1" applyFont="1" applyFill="1" applyAlignment="1">
      <alignment horizontal="center"/>
    </xf>
    <xf numFmtId="20" fontId="1" fillId="0" borderId="0" xfId="0" applyNumberFormat="1" applyFont="1" applyFill="1" applyAlignment="1">
      <alignment horizontal="center"/>
    </xf>
    <xf numFmtId="173" fontId="1" fillId="0" borderId="0" xfId="0" applyNumberFormat="1" applyFont="1" applyFill="1" applyAlignment="1">
      <alignment horizontal="center"/>
    </xf>
    <xf numFmtId="2" fontId="0" fillId="0" borderId="0" xfId="0" applyNumberFormat="1" applyFont="1" applyFill="1" applyAlignment="1">
      <alignment horizontal="center"/>
    </xf>
    <xf numFmtId="0" fontId="0" fillId="35" borderId="0" xfId="0" applyFill="1" applyAlignment="1">
      <alignment/>
    </xf>
    <xf numFmtId="0" fontId="13" fillId="0" borderId="0" xfId="0" applyFont="1" applyAlignment="1">
      <alignment horizontal="left"/>
    </xf>
    <xf numFmtId="173" fontId="1" fillId="33" borderId="0" xfId="0" applyNumberFormat="1" applyFont="1" applyFill="1" applyAlignment="1">
      <alignment horizontal="center"/>
    </xf>
    <xf numFmtId="173" fontId="1" fillId="0" borderId="0" xfId="0" applyNumberFormat="1" applyFont="1" applyAlignment="1">
      <alignment horizontal="center"/>
    </xf>
    <xf numFmtId="0" fontId="1" fillId="0" borderId="0" xfId="0" applyFont="1" applyAlignment="1">
      <alignment horizontal="center"/>
    </xf>
    <xf numFmtId="0" fontId="1" fillId="0" borderId="0" xfId="0" applyFont="1" applyFill="1" applyAlignment="1">
      <alignment horizontal="left"/>
    </xf>
    <xf numFmtId="0" fontId="0" fillId="0" borderId="0" xfId="0" applyFont="1" applyFill="1" applyAlignment="1">
      <alignment horizontal="center"/>
    </xf>
    <xf numFmtId="173" fontId="1" fillId="0" borderId="0" xfId="0" applyNumberFormat="1" applyFont="1" applyFill="1" applyAlignment="1">
      <alignment horizontal="center"/>
    </xf>
    <xf numFmtId="1" fontId="6" fillId="0" borderId="0" xfId="0" applyNumberFormat="1" applyFont="1" applyFill="1" applyAlignment="1">
      <alignment horizontal="center"/>
    </xf>
    <xf numFmtId="173" fontId="6" fillId="0" borderId="0" xfId="0" applyNumberFormat="1" applyFont="1" applyFill="1" applyAlignment="1">
      <alignment horizontal="center"/>
    </xf>
    <xf numFmtId="0" fontId="0" fillId="0" borderId="0" xfId="0" applyAlignment="1">
      <alignment horizontal="left"/>
    </xf>
    <xf numFmtId="173" fontId="0" fillId="0" borderId="0" xfId="0" applyNumberFormat="1" applyFont="1" applyAlignment="1">
      <alignment horizontal="center"/>
    </xf>
    <xf numFmtId="1" fontId="0" fillId="0" borderId="0" xfId="0" applyNumberFormat="1" applyAlignment="1">
      <alignment horizontal="center"/>
    </xf>
    <xf numFmtId="173" fontId="1" fillId="0" borderId="0" xfId="0" applyNumberFormat="1" applyFont="1" applyAlignment="1">
      <alignment/>
    </xf>
    <xf numFmtId="173" fontId="6" fillId="0" borderId="0" xfId="0" applyNumberFormat="1" applyFont="1" applyAlignment="1">
      <alignment horizontal="center"/>
    </xf>
    <xf numFmtId="173" fontId="6" fillId="0" borderId="0" xfId="0" applyNumberFormat="1" applyFont="1" applyAlignment="1">
      <alignment/>
    </xf>
    <xf numFmtId="173" fontId="0" fillId="33" borderId="0" xfId="0" applyNumberFormat="1" applyFill="1" applyAlignment="1">
      <alignment horizontal="center"/>
    </xf>
    <xf numFmtId="173" fontId="0" fillId="33" borderId="0" xfId="0" applyNumberFormat="1" applyFont="1" applyFill="1" applyAlignment="1">
      <alignment horizontal="center"/>
    </xf>
    <xf numFmtId="173" fontId="1" fillId="33" borderId="0" xfId="0" applyNumberFormat="1" applyFont="1" applyFill="1" applyAlignment="1">
      <alignment/>
    </xf>
    <xf numFmtId="173" fontId="0" fillId="0" borderId="0" xfId="0" applyNumberFormat="1" applyFont="1" applyFill="1" applyAlignment="1">
      <alignment horizontal="center"/>
    </xf>
    <xf numFmtId="15" fontId="0" fillId="0" borderId="0" xfId="0" applyNumberFormat="1" applyAlignment="1">
      <alignment/>
    </xf>
    <xf numFmtId="172" fontId="0" fillId="0" borderId="0" xfId="0" applyNumberFormat="1" applyAlignment="1">
      <alignment/>
    </xf>
    <xf numFmtId="15" fontId="0" fillId="0" borderId="0" xfId="0" applyNumberFormat="1" applyAlignment="1">
      <alignment/>
    </xf>
    <xf numFmtId="1" fontId="14" fillId="0" borderId="0" xfId="0" applyNumberFormat="1" applyFont="1" applyBorder="1" applyAlignment="1" applyProtection="1">
      <alignment horizontal="center"/>
      <protection hidden="1"/>
    </xf>
    <xf numFmtId="1" fontId="14" fillId="0" borderId="0" xfId="0" applyNumberFormat="1" applyFont="1" applyBorder="1" applyAlignment="1" applyProtection="1">
      <alignment horizontal="right"/>
      <protection hidden="1"/>
    </xf>
    <xf numFmtId="173" fontId="0" fillId="0" borderId="0" xfId="0" applyNumberFormat="1" applyFont="1" applyAlignment="1">
      <alignment horizontal="center"/>
    </xf>
    <xf numFmtId="0" fontId="0" fillId="0" borderId="0" xfId="0" applyBorder="1" applyAlignment="1">
      <alignment horizontal="center"/>
    </xf>
    <xf numFmtId="15" fontId="0" fillId="0" borderId="0" xfId="0" applyNumberFormat="1" applyBorder="1" applyAlignment="1">
      <alignment/>
    </xf>
    <xf numFmtId="173" fontId="0" fillId="0" borderId="0" xfId="0" applyNumberFormat="1" applyBorder="1" applyAlignment="1">
      <alignment horizontal="center"/>
    </xf>
    <xf numFmtId="173" fontId="0" fillId="0" borderId="0" xfId="0" applyNumberFormat="1" applyFill="1" applyBorder="1" applyAlignment="1">
      <alignment horizontal="center"/>
    </xf>
    <xf numFmtId="172" fontId="0" fillId="0" borderId="0" xfId="0" applyNumberFormat="1" applyBorder="1" applyAlignment="1">
      <alignment horizontal="center"/>
    </xf>
    <xf numFmtId="1" fontId="0" fillId="0" borderId="0" xfId="0" applyNumberFormat="1" applyBorder="1" applyAlignment="1">
      <alignment horizontal="center"/>
    </xf>
    <xf numFmtId="0" fontId="0" fillId="0" borderId="0" xfId="0" applyBorder="1" applyAlignment="1">
      <alignment/>
    </xf>
    <xf numFmtId="0" fontId="1" fillId="0" borderId="0" xfId="0" applyFont="1" applyBorder="1" applyAlignment="1">
      <alignment/>
    </xf>
    <xf numFmtId="0" fontId="1" fillId="0" borderId="0" xfId="0" applyFont="1" applyFill="1" applyAlignment="1">
      <alignment horizontal="centerContinuous"/>
    </xf>
    <xf numFmtId="1" fontId="1" fillId="0" borderId="0" xfId="0" applyNumberFormat="1" applyFont="1" applyFill="1" applyAlignment="1">
      <alignment horizontal="center"/>
    </xf>
    <xf numFmtId="173" fontId="11" fillId="0" borderId="0" xfId="0" applyNumberFormat="1" applyFont="1" applyFill="1" applyAlignment="1">
      <alignment horizontal="center"/>
    </xf>
    <xf numFmtId="1" fontId="1" fillId="0"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A
Al</a:t>
            </a:r>
          </a:p>
        </c:rich>
      </c:tx>
      <c:layout>
        <c:manualLayout>
          <c:xMode val="factor"/>
          <c:yMode val="factor"/>
          <c:x val="0.0032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A data'!$B$6:$B$57</c:f>
              <c:strCache>
                <c:ptCount val="52"/>
                <c:pt idx="0">
                  <c:v>33596</c:v>
                </c:pt>
                <c:pt idx="1">
                  <c:v>33608</c:v>
                </c:pt>
                <c:pt idx="2">
                  <c:v>33613</c:v>
                </c:pt>
                <c:pt idx="3">
                  <c:v>33638</c:v>
                </c:pt>
                <c:pt idx="4">
                  <c:v>33645</c:v>
                </c:pt>
                <c:pt idx="5">
                  <c:v>33653</c:v>
                </c:pt>
                <c:pt idx="6">
                  <c:v>33698</c:v>
                </c:pt>
                <c:pt idx="7">
                  <c:v>33734</c:v>
                </c:pt>
                <c:pt idx="8">
                  <c:v>33905</c:v>
                </c:pt>
                <c:pt idx="9">
                  <c:v>33936</c:v>
                </c:pt>
                <c:pt idx="10">
                  <c:v>33943</c:v>
                </c:pt>
                <c:pt idx="11">
                  <c:v>33988</c:v>
                </c:pt>
                <c:pt idx="12">
                  <c:v>34029</c:v>
                </c:pt>
                <c:pt idx="13">
                  <c:v>34054</c:v>
                </c:pt>
                <c:pt idx="14">
                  <c:v>34315</c:v>
                </c:pt>
                <c:pt idx="15">
                  <c:v>34329</c:v>
                </c:pt>
                <c:pt idx="16">
                  <c:v>34413</c:v>
                </c:pt>
                <c:pt idx="17">
                  <c:v>34419</c:v>
                </c:pt>
                <c:pt idx="18">
                  <c:v>34441</c:v>
                </c:pt>
                <c:pt idx="19">
                  <c:v>34702</c:v>
                </c:pt>
                <c:pt idx="20">
                  <c:v>34711</c:v>
                </c:pt>
                <c:pt idx="21">
                  <c:v>34728</c:v>
                </c:pt>
                <c:pt idx="22">
                  <c:v>34755</c:v>
                </c:pt>
                <c:pt idx="23">
                  <c:v>34763</c:v>
                </c:pt>
                <c:pt idx="24">
                  <c:v>34777</c:v>
                </c:pt>
                <c:pt idx="25">
                  <c:v>34783</c:v>
                </c:pt>
                <c:pt idx="26">
                  <c:v>34833</c:v>
                </c:pt>
                <c:pt idx="27">
                  <c:v>35020</c:v>
                </c:pt>
                <c:pt idx="28">
                  <c:v>35057</c:v>
                </c:pt>
                <c:pt idx="29">
                  <c:v>35087</c:v>
                </c:pt>
                <c:pt idx="30">
                  <c:v>35098</c:v>
                </c:pt>
                <c:pt idx="31">
                  <c:v>35119</c:v>
                </c:pt>
                <c:pt idx="32">
                  <c:v>35141</c:v>
                </c:pt>
                <c:pt idx="33">
                  <c:v>35155</c:v>
                </c:pt>
                <c:pt idx="34">
                  <c:v>35386</c:v>
                </c:pt>
                <c:pt idx="35">
                  <c:v>35393</c:v>
                </c:pt>
                <c:pt idx="36">
                  <c:v>35428</c:v>
                </c:pt>
                <c:pt idx="37">
                  <c:v>35463</c:v>
                </c:pt>
                <c:pt idx="38">
                  <c:v>35799</c:v>
                </c:pt>
                <c:pt idx="39">
                  <c:v>35820</c:v>
                </c:pt>
                <c:pt idx="40">
                  <c:v>35848</c:v>
                </c:pt>
                <c:pt idx="41">
                  <c:v>35855</c:v>
                </c:pt>
                <c:pt idx="42">
                  <c:v>35862</c:v>
                </c:pt>
                <c:pt idx="43">
                  <c:v>35890</c:v>
                </c:pt>
                <c:pt idx="44">
                  <c:v>36104</c:v>
                </c:pt>
                <c:pt idx="45">
                  <c:v>36116</c:v>
                </c:pt>
                <c:pt idx="46">
                  <c:v>36158</c:v>
                </c:pt>
                <c:pt idx="47">
                  <c:v>36172</c:v>
                </c:pt>
                <c:pt idx="48">
                  <c:v>36200</c:v>
                </c:pt>
                <c:pt idx="49">
                  <c:v>36215</c:v>
                </c:pt>
                <c:pt idx="50">
                  <c:v>36230</c:v>
                </c:pt>
                <c:pt idx="51">
                  <c:v>36270</c:v>
                </c:pt>
              </c:strCache>
            </c:strRef>
          </c:cat>
          <c:val>
            <c:numRef>
              <c:f>'Snow Site A data'!$AA$6:$AA$57</c:f>
              <c:numCache>
                <c:ptCount val="52"/>
                <c:pt idx="0">
                  <c:v>3.0444444444444443</c:v>
                </c:pt>
                <c:pt idx="1">
                  <c:v>2.4000000000000004</c:v>
                </c:pt>
                <c:pt idx="2">
                  <c:v>3.2777777777777777</c:v>
                </c:pt>
                <c:pt idx="3">
                  <c:v>2.2222222222222223</c:v>
                </c:pt>
                <c:pt idx="4">
                  <c:v>2.2222222222222223</c:v>
                </c:pt>
                <c:pt idx="5">
                  <c:v>2.2222222222222223</c:v>
                </c:pt>
                <c:pt idx="6">
                  <c:v>2.2222222222222223</c:v>
                </c:pt>
                <c:pt idx="7">
                  <c:v>2.2222222222222223</c:v>
                </c:pt>
                <c:pt idx="8">
                  <c:v>2.2222222222222223</c:v>
                </c:pt>
                <c:pt idx="9">
                  <c:v>2.2222222222222223</c:v>
                </c:pt>
                <c:pt idx="10">
                  <c:v>2.2222222222222223</c:v>
                </c:pt>
                <c:pt idx="11">
                  <c:v>2.2222222222222223</c:v>
                </c:pt>
                <c:pt idx="12">
                  <c:v>2.2222222222222223</c:v>
                </c:pt>
                <c:pt idx="13">
                  <c:v>3.0666666666666664</c:v>
                </c:pt>
                <c:pt idx="14">
                  <c:v>2.2222222222222223</c:v>
                </c:pt>
                <c:pt idx="15">
                  <c:v>2.2222222222222223</c:v>
                </c:pt>
                <c:pt idx="16">
                  <c:v>2.2222222222222223</c:v>
                </c:pt>
                <c:pt idx="17">
                  <c:v>2.2222222222222223</c:v>
                </c:pt>
                <c:pt idx="18">
                  <c:v>2.2222222222222223</c:v>
                </c:pt>
                <c:pt idx="19">
                  <c:v>2.2222222222222223</c:v>
                </c:pt>
                <c:pt idx="20">
                  <c:v>2.8</c:v>
                </c:pt>
                <c:pt idx="21">
                  <c:v>2.2222222222222223</c:v>
                </c:pt>
                <c:pt idx="22">
                  <c:v>2.2222222222222223</c:v>
                </c:pt>
                <c:pt idx="23">
                  <c:v>2.522222222222222</c:v>
                </c:pt>
                <c:pt idx="24">
                  <c:v>2.2222222222222223</c:v>
                </c:pt>
                <c:pt idx="25">
                  <c:v>2.2222222222222223</c:v>
                </c:pt>
                <c:pt idx="26">
                  <c:v>2.522222222222222</c:v>
                </c:pt>
                <c:pt idx="27">
                  <c:v>2.2222222222222223</c:v>
                </c:pt>
                <c:pt idx="28">
                  <c:v>2.2222222222222223</c:v>
                </c:pt>
                <c:pt idx="29">
                  <c:v>2.2222222222222223</c:v>
                </c:pt>
                <c:pt idx="30">
                  <c:v>2.2222222222222223</c:v>
                </c:pt>
                <c:pt idx="31">
                  <c:v>2.2222222222222223</c:v>
                </c:pt>
                <c:pt idx="32">
                  <c:v>2.2222222222222223</c:v>
                </c:pt>
                <c:pt idx="33">
                  <c:v>2.2222222222222223</c:v>
                </c:pt>
                <c:pt idx="34">
                  <c:v>2.2222222222222223</c:v>
                </c:pt>
                <c:pt idx="35">
                  <c:v>3.9555555555555557</c:v>
                </c:pt>
                <c:pt idx="36">
                  <c:v>2.2222222222222223</c:v>
                </c:pt>
                <c:pt idx="37">
                  <c:v>2.2222222222222223</c:v>
                </c:pt>
                <c:pt idx="38">
                  <c:v>2.2222222222222223</c:v>
                </c:pt>
                <c:pt idx="39">
                  <c:v>2.2222222222222223</c:v>
                </c:pt>
                <c:pt idx="40">
                  <c:v>2.2222222222222223</c:v>
                </c:pt>
                <c:pt idx="41">
                  <c:v>2.2222222222222223</c:v>
                </c:pt>
                <c:pt idx="42">
                  <c:v>2.2222222222222223</c:v>
                </c:pt>
                <c:pt idx="43">
                  <c:v>2.5477777777777777</c:v>
                </c:pt>
                <c:pt idx="44">
                  <c:v>2.2222222222222223</c:v>
                </c:pt>
                <c:pt idx="45">
                  <c:v>2.2222222222222223</c:v>
                </c:pt>
                <c:pt idx="46">
                  <c:v>2.2222222222222223</c:v>
                </c:pt>
                <c:pt idx="47">
                  <c:v>2.2222222222222223</c:v>
                </c:pt>
                <c:pt idx="48">
                  <c:v>2.2222222222222223</c:v>
                </c:pt>
                <c:pt idx="49">
                  <c:v>2.2222222222222223</c:v>
                </c:pt>
                <c:pt idx="50">
                  <c:v>2.2222222222222223</c:v>
                </c:pt>
                <c:pt idx="51">
                  <c:v>2.2222222222222223</c:v>
                </c:pt>
              </c:numCache>
            </c:numRef>
          </c:val>
          <c:smooth val="0"/>
        </c:ser>
        <c:marker val="1"/>
        <c:axId val="10200564"/>
        <c:axId val="24696213"/>
      </c:lineChart>
      <c:dateAx>
        <c:axId val="10200564"/>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0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4696213"/>
        <c:crosses val="autoZero"/>
        <c:auto val="0"/>
        <c:baseTimeUnit val="days"/>
        <c:majorUnit val="12"/>
        <c:majorTimeUnit val="months"/>
        <c:minorUnit val="12"/>
        <c:minorTimeUnit val="months"/>
        <c:noMultiLvlLbl val="0"/>
      </c:dateAx>
      <c:valAx>
        <c:axId val="24696213"/>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0" sourceLinked="0"/>
        <c:majorTickMark val="out"/>
        <c:minorTickMark val="none"/>
        <c:tickLblPos val="nextTo"/>
        <c:spPr>
          <a:ln w="3175">
            <a:solidFill>
              <a:srgbClr val="000000"/>
            </a:solidFill>
          </a:ln>
        </c:spPr>
        <c:crossAx val="10200564"/>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A
Inorganic N</a:t>
            </a:r>
          </a:p>
        </c:rich>
      </c:tx>
      <c:layout>
        <c:manualLayout>
          <c:xMode val="factor"/>
          <c:yMode val="factor"/>
          <c:x val="0.0032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A data'!$B$6:$B$57</c:f>
              <c:strCache>
                <c:ptCount val="52"/>
                <c:pt idx="0">
                  <c:v>33596</c:v>
                </c:pt>
                <c:pt idx="1">
                  <c:v>33608</c:v>
                </c:pt>
                <c:pt idx="2">
                  <c:v>33613</c:v>
                </c:pt>
                <c:pt idx="3">
                  <c:v>33638</c:v>
                </c:pt>
                <c:pt idx="4">
                  <c:v>33645</c:v>
                </c:pt>
                <c:pt idx="5">
                  <c:v>33653</c:v>
                </c:pt>
                <c:pt idx="6">
                  <c:v>33698</c:v>
                </c:pt>
                <c:pt idx="7">
                  <c:v>33734</c:v>
                </c:pt>
                <c:pt idx="8">
                  <c:v>33905</c:v>
                </c:pt>
                <c:pt idx="9">
                  <c:v>33936</c:v>
                </c:pt>
                <c:pt idx="10">
                  <c:v>33943</c:v>
                </c:pt>
                <c:pt idx="11">
                  <c:v>33988</c:v>
                </c:pt>
                <c:pt idx="12">
                  <c:v>34029</c:v>
                </c:pt>
                <c:pt idx="13">
                  <c:v>34054</c:v>
                </c:pt>
                <c:pt idx="14">
                  <c:v>34315</c:v>
                </c:pt>
                <c:pt idx="15">
                  <c:v>34329</c:v>
                </c:pt>
                <c:pt idx="16">
                  <c:v>34413</c:v>
                </c:pt>
                <c:pt idx="17">
                  <c:v>34419</c:v>
                </c:pt>
                <c:pt idx="18">
                  <c:v>34441</c:v>
                </c:pt>
                <c:pt idx="19">
                  <c:v>34702</c:v>
                </c:pt>
                <c:pt idx="20">
                  <c:v>34711</c:v>
                </c:pt>
                <c:pt idx="21">
                  <c:v>34728</c:v>
                </c:pt>
                <c:pt idx="22">
                  <c:v>34755</c:v>
                </c:pt>
                <c:pt idx="23">
                  <c:v>34763</c:v>
                </c:pt>
                <c:pt idx="24">
                  <c:v>34777</c:v>
                </c:pt>
                <c:pt idx="25">
                  <c:v>34783</c:v>
                </c:pt>
                <c:pt idx="26">
                  <c:v>34833</c:v>
                </c:pt>
                <c:pt idx="27">
                  <c:v>35020</c:v>
                </c:pt>
                <c:pt idx="28">
                  <c:v>35057</c:v>
                </c:pt>
                <c:pt idx="29">
                  <c:v>35087</c:v>
                </c:pt>
                <c:pt idx="30">
                  <c:v>35098</c:v>
                </c:pt>
                <c:pt idx="31">
                  <c:v>35119</c:v>
                </c:pt>
                <c:pt idx="32">
                  <c:v>35141</c:v>
                </c:pt>
                <c:pt idx="33">
                  <c:v>35155</c:v>
                </c:pt>
                <c:pt idx="34">
                  <c:v>35386</c:v>
                </c:pt>
                <c:pt idx="35">
                  <c:v>35393</c:v>
                </c:pt>
                <c:pt idx="36">
                  <c:v>35428</c:v>
                </c:pt>
                <c:pt idx="37">
                  <c:v>35463</c:v>
                </c:pt>
                <c:pt idx="38">
                  <c:v>35799</c:v>
                </c:pt>
                <c:pt idx="39">
                  <c:v>35820</c:v>
                </c:pt>
                <c:pt idx="40">
                  <c:v>35848</c:v>
                </c:pt>
                <c:pt idx="41">
                  <c:v>35855</c:v>
                </c:pt>
                <c:pt idx="42">
                  <c:v>35862</c:v>
                </c:pt>
                <c:pt idx="43">
                  <c:v>35890</c:v>
                </c:pt>
                <c:pt idx="44">
                  <c:v>36104</c:v>
                </c:pt>
                <c:pt idx="45">
                  <c:v>36116</c:v>
                </c:pt>
                <c:pt idx="46">
                  <c:v>36158</c:v>
                </c:pt>
                <c:pt idx="47">
                  <c:v>36172</c:v>
                </c:pt>
                <c:pt idx="48">
                  <c:v>36200</c:v>
                </c:pt>
                <c:pt idx="49">
                  <c:v>36215</c:v>
                </c:pt>
                <c:pt idx="50">
                  <c:v>36230</c:v>
                </c:pt>
                <c:pt idx="51">
                  <c:v>36270</c:v>
                </c:pt>
              </c:strCache>
            </c:strRef>
          </c:cat>
          <c:val>
            <c:numRef>
              <c:f>'Snow Site A data'!$AQ$6:$AQ$57</c:f>
              <c:numCache>
                <c:ptCount val="52"/>
                <c:pt idx="0">
                  <c:v>2.928571428571429</c:v>
                </c:pt>
                <c:pt idx="1">
                  <c:v>4.357142857142857</c:v>
                </c:pt>
                <c:pt idx="2">
                  <c:v>5.7857142857142865</c:v>
                </c:pt>
                <c:pt idx="3">
                  <c:v>26.642857142857146</c:v>
                </c:pt>
                <c:pt idx="4">
                  <c:v>7.5</c:v>
                </c:pt>
                <c:pt idx="5">
                  <c:v>11.571428571428573</c:v>
                </c:pt>
                <c:pt idx="6">
                  <c:v>22.42857142857143</c:v>
                </c:pt>
                <c:pt idx="7">
                  <c:v>6.714285714285714</c:v>
                </c:pt>
                <c:pt idx="8">
                  <c:v>18.357142857142858</c:v>
                </c:pt>
                <c:pt idx="9">
                  <c:v>9.357142857142856</c:v>
                </c:pt>
                <c:pt idx="10">
                  <c:v>3.6428571428571432</c:v>
                </c:pt>
                <c:pt idx="11">
                  <c:v>12</c:v>
                </c:pt>
                <c:pt idx="12">
                  <c:v>20.5</c:v>
                </c:pt>
                <c:pt idx="13">
                  <c:v>5.785714285714286</c:v>
                </c:pt>
                <c:pt idx="14">
                  <c:v>14</c:v>
                </c:pt>
                <c:pt idx="15">
                  <c:v>9.214285714285714</c:v>
                </c:pt>
                <c:pt idx="16">
                  <c:v>2.5</c:v>
                </c:pt>
                <c:pt idx="17">
                  <c:v>2.5</c:v>
                </c:pt>
                <c:pt idx="18">
                  <c:v>2.5</c:v>
                </c:pt>
                <c:pt idx="19">
                  <c:v>5</c:v>
                </c:pt>
                <c:pt idx="20">
                  <c:v>5.714285714285714</c:v>
                </c:pt>
                <c:pt idx="21">
                  <c:v>9.5</c:v>
                </c:pt>
                <c:pt idx="22">
                  <c:v>4.214285714285714</c:v>
                </c:pt>
                <c:pt idx="23">
                  <c:v>3.428571428571429</c:v>
                </c:pt>
                <c:pt idx="24">
                  <c:v>3.928571428571429</c:v>
                </c:pt>
                <c:pt idx="25">
                  <c:v>3</c:v>
                </c:pt>
                <c:pt idx="26">
                  <c:v>5.928571428571428</c:v>
                </c:pt>
                <c:pt idx="27">
                  <c:v>5.999999999999999</c:v>
                </c:pt>
                <c:pt idx="28">
                  <c:v>6.7142857142857135</c:v>
                </c:pt>
                <c:pt idx="29">
                  <c:v>108.78571428571428</c:v>
                </c:pt>
                <c:pt idx="30">
                  <c:v>33.92857142857143</c:v>
                </c:pt>
                <c:pt idx="31">
                  <c:v>6.5</c:v>
                </c:pt>
                <c:pt idx="32">
                  <c:v>111.35714285714286</c:v>
                </c:pt>
                <c:pt idx="33">
                  <c:v>22.857142857142858</c:v>
                </c:pt>
                <c:pt idx="34">
                  <c:v>2.571428571428571</c:v>
                </c:pt>
                <c:pt idx="35">
                  <c:v>6.071428571428571</c:v>
                </c:pt>
                <c:pt idx="36">
                  <c:v>11.357142857142854</c:v>
                </c:pt>
                <c:pt idx="37">
                  <c:v>8.857142857142858</c:v>
                </c:pt>
                <c:pt idx="38">
                  <c:v>2.7142857142857144</c:v>
                </c:pt>
                <c:pt idx="39">
                  <c:v>7.857142857142858</c:v>
                </c:pt>
                <c:pt idx="40">
                  <c:v>2.5</c:v>
                </c:pt>
                <c:pt idx="41">
                  <c:v>2.5</c:v>
                </c:pt>
                <c:pt idx="42">
                  <c:v>24.75714285714286</c:v>
                </c:pt>
                <c:pt idx="43">
                  <c:v>7.371428571428572</c:v>
                </c:pt>
                <c:pt idx="44">
                  <c:v>2.785714285714286</c:v>
                </c:pt>
                <c:pt idx="45">
                  <c:v>3.0714285714285716</c:v>
                </c:pt>
                <c:pt idx="46">
                  <c:v>4</c:v>
                </c:pt>
                <c:pt idx="47">
                  <c:v>20.92857142857143</c:v>
                </c:pt>
                <c:pt idx="48">
                  <c:v>2.7142857142857144</c:v>
                </c:pt>
                <c:pt idx="49">
                  <c:v>5.214285714285714</c:v>
                </c:pt>
                <c:pt idx="50">
                  <c:v>79.85714285714286</c:v>
                </c:pt>
                <c:pt idx="51">
                  <c:v>72.57142857142857</c:v>
                </c:pt>
              </c:numCache>
            </c:numRef>
          </c:val>
          <c:smooth val="0"/>
        </c:ser>
        <c:marker val="1"/>
        <c:axId val="34827534"/>
        <c:axId val="45012351"/>
      </c:lineChart>
      <c:dateAx>
        <c:axId val="34827534"/>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0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5012351"/>
        <c:crosses val="autoZero"/>
        <c:auto val="0"/>
        <c:baseTimeUnit val="days"/>
        <c:majorUnit val="12"/>
        <c:majorTimeUnit val="months"/>
        <c:minorUnit val="12"/>
        <c:minorTimeUnit val="months"/>
        <c:noMultiLvlLbl val="0"/>
      </c:dateAx>
      <c:valAx>
        <c:axId val="45012351"/>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34827534"/>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A
K</a:t>
            </a:r>
          </a:p>
        </c:rich>
      </c:tx>
      <c:layout>
        <c:manualLayout>
          <c:xMode val="factor"/>
          <c:yMode val="factor"/>
          <c:x val="0.0032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A data'!$B$6:$B$57</c:f>
              <c:strCache>
                <c:ptCount val="52"/>
                <c:pt idx="0">
                  <c:v>33596</c:v>
                </c:pt>
                <c:pt idx="1">
                  <c:v>33608</c:v>
                </c:pt>
                <c:pt idx="2">
                  <c:v>33613</c:v>
                </c:pt>
                <c:pt idx="3">
                  <c:v>33638</c:v>
                </c:pt>
                <c:pt idx="4">
                  <c:v>33645</c:v>
                </c:pt>
                <c:pt idx="5">
                  <c:v>33653</c:v>
                </c:pt>
                <c:pt idx="6">
                  <c:v>33698</c:v>
                </c:pt>
                <c:pt idx="7">
                  <c:v>33734</c:v>
                </c:pt>
                <c:pt idx="8">
                  <c:v>33905</c:v>
                </c:pt>
                <c:pt idx="9">
                  <c:v>33936</c:v>
                </c:pt>
                <c:pt idx="10">
                  <c:v>33943</c:v>
                </c:pt>
                <c:pt idx="11">
                  <c:v>33988</c:v>
                </c:pt>
                <c:pt idx="12">
                  <c:v>34029</c:v>
                </c:pt>
                <c:pt idx="13">
                  <c:v>34054</c:v>
                </c:pt>
                <c:pt idx="14">
                  <c:v>34315</c:v>
                </c:pt>
                <c:pt idx="15">
                  <c:v>34329</c:v>
                </c:pt>
                <c:pt idx="16">
                  <c:v>34413</c:v>
                </c:pt>
                <c:pt idx="17">
                  <c:v>34419</c:v>
                </c:pt>
                <c:pt idx="18">
                  <c:v>34441</c:v>
                </c:pt>
                <c:pt idx="19">
                  <c:v>34702</c:v>
                </c:pt>
                <c:pt idx="20">
                  <c:v>34711</c:v>
                </c:pt>
                <c:pt idx="21">
                  <c:v>34728</c:v>
                </c:pt>
                <c:pt idx="22">
                  <c:v>34755</c:v>
                </c:pt>
                <c:pt idx="23">
                  <c:v>34763</c:v>
                </c:pt>
                <c:pt idx="24">
                  <c:v>34777</c:v>
                </c:pt>
                <c:pt idx="25">
                  <c:v>34783</c:v>
                </c:pt>
                <c:pt idx="26">
                  <c:v>34833</c:v>
                </c:pt>
                <c:pt idx="27">
                  <c:v>35020</c:v>
                </c:pt>
                <c:pt idx="28">
                  <c:v>35057</c:v>
                </c:pt>
                <c:pt idx="29">
                  <c:v>35087</c:v>
                </c:pt>
                <c:pt idx="30">
                  <c:v>35098</c:v>
                </c:pt>
                <c:pt idx="31">
                  <c:v>35119</c:v>
                </c:pt>
                <c:pt idx="32">
                  <c:v>35141</c:v>
                </c:pt>
                <c:pt idx="33">
                  <c:v>35155</c:v>
                </c:pt>
                <c:pt idx="34">
                  <c:v>35386</c:v>
                </c:pt>
                <c:pt idx="35">
                  <c:v>35393</c:v>
                </c:pt>
                <c:pt idx="36">
                  <c:v>35428</c:v>
                </c:pt>
                <c:pt idx="37">
                  <c:v>35463</c:v>
                </c:pt>
                <c:pt idx="38">
                  <c:v>35799</c:v>
                </c:pt>
                <c:pt idx="39">
                  <c:v>35820</c:v>
                </c:pt>
                <c:pt idx="40">
                  <c:v>35848</c:v>
                </c:pt>
                <c:pt idx="41">
                  <c:v>35855</c:v>
                </c:pt>
                <c:pt idx="42">
                  <c:v>35862</c:v>
                </c:pt>
                <c:pt idx="43">
                  <c:v>35890</c:v>
                </c:pt>
                <c:pt idx="44">
                  <c:v>36104</c:v>
                </c:pt>
                <c:pt idx="45">
                  <c:v>36116</c:v>
                </c:pt>
                <c:pt idx="46">
                  <c:v>36158</c:v>
                </c:pt>
                <c:pt idx="47">
                  <c:v>36172</c:v>
                </c:pt>
                <c:pt idx="48">
                  <c:v>36200</c:v>
                </c:pt>
                <c:pt idx="49">
                  <c:v>36215</c:v>
                </c:pt>
                <c:pt idx="50">
                  <c:v>36230</c:v>
                </c:pt>
                <c:pt idx="51">
                  <c:v>36270</c:v>
                </c:pt>
              </c:strCache>
            </c:strRef>
          </c:cat>
          <c:val>
            <c:numRef>
              <c:f>'Snow Site A data'!$AF$6:$AF$57</c:f>
              <c:numCache>
                <c:ptCount val="52"/>
                <c:pt idx="0">
                  <c:v>3.846153846153846</c:v>
                </c:pt>
                <c:pt idx="1">
                  <c:v>8.205128205128204</c:v>
                </c:pt>
                <c:pt idx="2">
                  <c:v>3.846153846153846</c:v>
                </c:pt>
                <c:pt idx="3">
                  <c:v>10</c:v>
                </c:pt>
                <c:pt idx="4">
                  <c:v>2.5641025641025643</c:v>
                </c:pt>
                <c:pt idx="5">
                  <c:v>4.102564102564102</c:v>
                </c:pt>
                <c:pt idx="6">
                  <c:v>8.461538461538462</c:v>
                </c:pt>
                <c:pt idx="7">
                  <c:v>4.3589743589743595</c:v>
                </c:pt>
                <c:pt idx="8">
                  <c:v>2.5641025641025643</c:v>
                </c:pt>
                <c:pt idx="9">
                  <c:v>5.128205128205129</c:v>
                </c:pt>
                <c:pt idx="10">
                  <c:v>2.5641025641025643</c:v>
                </c:pt>
                <c:pt idx="11">
                  <c:v>2.5641025641025643</c:v>
                </c:pt>
                <c:pt idx="12">
                  <c:v>34.35897435897436</c:v>
                </c:pt>
                <c:pt idx="13">
                  <c:v>10.256410256410257</c:v>
                </c:pt>
                <c:pt idx="14">
                  <c:v>4.3589743589743595</c:v>
                </c:pt>
                <c:pt idx="15">
                  <c:v>4.3589743589743595</c:v>
                </c:pt>
                <c:pt idx="16">
                  <c:v>3.076923076923077</c:v>
                </c:pt>
                <c:pt idx="17">
                  <c:v>2.5641025641025643</c:v>
                </c:pt>
                <c:pt idx="18">
                  <c:v>2.5641025641025643</c:v>
                </c:pt>
                <c:pt idx="19">
                  <c:v>5.641025641025641</c:v>
                </c:pt>
                <c:pt idx="20">
                  <c:v>5.128205128205129</c:v>
                </c:pt>
                <c:pt idx="21">
                  <c:v>2.5641025641025643</c:v>
                </c:pt>
                <c:pt idx="22">
                  <c:v>2.5641025641025643</c:v>
                </c:pt>
                <c:pt idx="23">
                  <c:v>2.5641025641025643</c:v>
                </c:pt>
                <c:pt idx="24">
                  <c:v>7.589743589743589</c:v>
                </c:pt>
                <c:pt idx="25">
                  <c:v>3.5128205128205128</c:v>
                </c:pt>
                <c:pt idx="26">
                  <c:v>2.5641025641025643</c:v>
                </c:pt>
                <c:pt idx="27">
                  <c:v>2.5641025641025643</c:v>
                </c:pt>
                <c:pt idx="28">
                  <c:v>2.5641025641025643</c:v>
                </c:pt>
                <c:pt idx="29">
                  <c:v>15.87179487179487</c:v>
                </c:pt>
                <c:pt idx="30">
                  <c:v>3.7179487179487176</c:v>
                </c:pt>
                <c:pt idx="31">
                  <c:v>2.5641025641025643</c:v>
                </c:pt>
                <c:pt idx="32">
                  <c:v>2.5641025641025643</c:v>
                </c:pt>
                <c:pt idx="33">
                  <c:v>5.435897435897435</c:v>
                </c:pt>
                <c:pt idx="34">
                  <c:v>7.692307692307692</c:v>
                </c:pt>
                <c:pt idx="35">
                  <c:v>2.5641025641025643</c:v>
                </c:pt>
                <c:pt idx="36">
                  <c:v>2.5641025641025643</c:v>
                </c:pt>
                <c:pt idx="37">
                  <c:v>21.23076923076923</c:v>
                </c:pt>
                <c:pt idx="38">
                  <c:v>3.3820512820512816</c:v>
                </c:pt>
                <c:pt idx="39">
                  <c:v>5.776923076923077</c:v>
                </c:pt>
                <c:pt idx="40">
                  <c:v>4.430769230769231</c:v>
                </c:pt>
                <c:pt idx="41">
                  <c:v>3.323076923076923</c:v>
                </c:pt>
                <c:pt idx="42">
                  <c:v>3.8410256410256407</c:v>
                </c:pt>
                <c:pt idx="43">
                  <c:v>3.325641025641026</c:v>
                </c:pt>
                <c:pt idx="44">
                  <c:v>2.5641025641025643</c:v>
                </c:pt>
                <c:pt idx="45">
                  <c:v>3.3333333333333335</c:v>
                </c:pt>
                <c:pt idx="46">
                  <c:v>2.5641025641025643</c:v>
                </c:pt>
                <c:pt idx="47">
                  <c:v>2.5641025641025643</c:v>
                </c:pt>
                <c:pt idx="48">
                  <c:v>7.435897435897435</c:v>
                </c:pt>
                <c:pt idx="49">
                  <c:v>9.23076923076923</c:v>
                </c:pt>
                <c:pt idx="50">
                  <c:v>7.179487179487181</c:v>
                </c:pt>
                <c:pt idx="51">
                  <c:v>2.5641025641025643</c:v>
                </c:pt>
              </c:numCache>
            </c:numRef>
          </c:val>
          <c:smooth val="0"/>
        </c:ser>
        <c:marker val="1"/>
        <c:axId val="2457976"/>
        <c:axId val="22121785"/>
      </c:lineChart>
      <c:dateAx>
        <c:axId val="2457976"/>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1"/>
              <c:y val="-0.010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2121785"/>
        <c:crosses val="autoZero"/>
        <c:auto val="0"/>
        <c:baseTimeUnit val="days"/>
        <c:majorUnit val="12"/>
        <c:majorTimeUnit val="months"/>
        <c:minorUnit val="12"/>
        <c:minorTimeUnit val="months"/>
        <c:noMultiLvlLbl val="0"/>
      </c:dateAx>
      <c:valAx>
        <c:axId val="22121785"/>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2457976"/>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A
Mg</a:t>
            </a:r>
          </a:p>
        </c:rich>
      </c:tx>
      <c:layout>
        <c:manualLayout>
          <c:xMode val="factor"/>
          <c:yMode val="factor"/>
          <c:x val="0.0032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A data'!$B$6:$B$57</c:f>
              <c:strCache>
                <c:ptCount val="52"/>
                <c:pt idx="0">
                  <c:v>33596</c:v>
                </c:pt>
                <c:pt idx="1">
                  <c:v>33608</c:v>
                </c:pt>
                <c:pt idx="2">
                  <c:v>33613</c:v>
                </c:pt>
                <c:pt idx="3">
                  <c:v>33638</c:v>
                </c:pt>
                <c:pt idx="4">
                  <c:v>33645</c:v>
                </c:pt>
                <c:pt idx="5">
                  <c:v>33653</c:v>
                </c:pt>
                <c:pt idx="6">
                  <c:v>33698</c:v>
                </c:pt>
                <c:pt idx="7">
                  <c:v>33734</c:v>
                </c:pt>
                <c:pt idx="8">
                  <c:v>33905</c:v>
                </c:pt>
                <c:pt idx="9">
                  <c:v>33936</c:v>
                </c:pt>
                <c:pt idx="10">
                  <c:v>33943</c:v>
                </c:pt>
                <c:pt idx="11">
                  <c:v>33988</c:v>
                </c:pt>
                <c:pt idx="12">
                  <c:v>34029</c:v>
                </c:pt>
                <c:pt idx="13">
                  <c:v>34054</c:v>
                </c:pt>
                <c:pt idx="14">
                  <c:v>34315</c:v>
                </c:pt>
                <c:pt idx="15">
                  <c:v>34329</c:v>
                </c:pt>
                <c:pt idx="16">
                  <c:v>34413</c:v>
                </c:pt>
                <c:pt idx="17">
                  <c:v>34419</c:v>
                </c:pt>
                <c:pt idx="18">
                  <c:v>34441</c:v>
                </c:pt>
                <c:pt idx="19">
                  <c:v>34702</c:v>
                </c:pt>
                <c:pt idx="20">
                  <c:v>34711</c:v>
                </c:pt>
                <c:pt idx="21">
                  <c:v>34728</c:v>
                </c:pt>
                <c:pt idx="22">
                  <c:v>34755</c:v>
                </c:pt>
                <c:pt idx="23">
                  <c:v>34763</c:v>
                </c:pt>
                <c:pt idx="24">
                  <c:v>34777</c:v>
                </c:pt>
                <c:pt idx="25">
                  <c:v>34783</c:v>
                </c:pt>
                <c:pt idx="26">
                  <c:v>34833</c:v>
                </c:pt>
                <c:pt idx="27">
                  <c:v>35020</c:v>
                </c:pt>
                <c:pt idx="28">
                  <c:v>35057</c:v>
                </c:pt>
                <c:pt idx="29">
                  <c:v>35087</c:v>
                </c:pt>
                <c:pt idx="30">
                  <c:v>35098</c:v>
                </c:pt>
                <c:pt idx="31">
                  <c:v>35119</c:v>
                </c:pt>
                <c:pt idx="32">
                  <c:v>35141</c:v>
                </c:pt>
                <c:pt idx="33">
                  <c:v>35155</c:v>
                </c:pt>
                <c:pt idx="34">
                  <c:v>35386</c:v>
                </c:pt>
                <c:pt idx="35">
                  <c:v>35393</c:v>
                </c:pt>
                <c:pt idx="36">
                  <c:v>35428</c:v>
                </c:pt>
                <c:pt idx="37">
                  <c:v>35463</c:v>
                </c:pt>
                <c:pt idx="38">
                  <c:v>35799</c:v>
                </c:pt>
                <c:pt idx="39">
                  <c:v>35820</c:v>
                </c:pt>
                <c:pt idx="40">
                  <c:v>35848</c:v>
                </c:pt>
                <c:pt idx="41">
                  <c:v>35855</c:v>
                </c:pt>
                <c:pt idx="42">
                  <c:v>35862</c:v>
                </c:pt>
                <c:pt idx="43">
                  <c:v>35890</c:v>
                </c:pt>
                <c:pt idx="44">
                  <c:v>36104</c:v>
                </c:pt>
                <c:pt idx="45">
                  <c:v>36116</c:v>
                </c:pt>
                <c:pt idx="46">
                  <c:v>36158</c:v>
                </c:pt>
                <c:pt idx="47">
                  <c:v>36172</c:v>
                </c:pt>
                <c:pt idx="48">
                  <c:v>36200</c:v>
                </c:pt>
                <c:pt idx="49">
                  <c:v>36215</c:v>
                </c:pt>
                <c:pt idx="50">
                  <c:v>36230</c:v>
                </c:pt>
                <c:pt idx="51">
                  <c:v>36270</c:v>
                </c:pt>
              </c:strCache>
            </c:strRef>
          </c:cat>
          <c:val>
            <c:numRef>
              <c:f>'Snow Site A data'!$AH$6:$AH$57</c:f>
              <c:numCache>
                <c:ptCount val="52"/>
                <c:pt idx="0">
                  <c:v>24.999999999999996</c:v>
                </c:pt>
                <c:pt idx="1">
                  <c:v>75</c:v>
                </c:pt>
                <c:pt idx="2">
                  <c:v>21.666666666666668</c:v>
                </c:pt>
                <c:pt idx="3">
                  <c:v>2.5</c:v>
                </c:pt>
                <c:pt idx="4">
                  <c:v>15</c:v>
                </c:pt>
                <c:pt idx="5">
                  <c:v>19.166666666666668</c:v>
                </c:pt>
                <c:pt idx="6">
                  <c:v>74.16666666666667</c:v>
                </c:pt>
                <c:pt idx="7">
                  <c:v>2.5</c:v>
                </c:pt>
                <c:pt idx="8">
                  <c:v>6.666666666666667</c:v>
                </c:pt>
                <c:pt idx="9">
                  <c:v>34.99999999999999</c:v>
                </c:pt>
                <c:pt idx="10">
                  <c:v>8.333333333333334</c:v>
                </c:pt>
                <c:pt idx="11">
                  <c:v>2.5</c:v>
                </c:pt>
                <c:pt idx="12">
                  <c:v>98.33333333333333</c:v>
                </c:pt>
                <c:pt idx="13">
                  <c:v>21.666666666666668</c:v>
                </c:pt>
                <c:pt idx="14">
                  <c:v>22.500000000000004</c:v>
                </c:pt>
                <c:pt idx="15">
                  <c:v>6.666666666666667</c:v>
                </c:pt>
                <c:pt idx="16">
                  <c:v>28.333333333333336</c:v>
                </c:pt>
                <c:pt idx="17">
                  <c:v>30.833333333333336</c:v>
                </c:pt>
                <c:pt idx="18">
                  <c:v>2.5</c:v>
                </c:pt>
                <c:pt idx="19">
                  <c:v>54.16666666666667</c:v>
                </c:pt>
                <c:pt idx="20">
                  <c:v>50.833333333333336</c:v>
                </c:pt>
                <c:pt idx="21">
                  <c:v>6.666666666666667</c:v>
                </c:pt>
                <c:pt idx="22">
                  <c:v>6.666666666666667</c:v>
                </c:pt>
                <c:pt idx="23">
                  <c:v>6.833333333333334</c:v>
                </c:pt>
                <c:pt idx="24">
                  <c:v>25.083333333333332</c:v>
                </c:pt>
                <c:pt idx="25">
                  <c:v>30.333333333333332</c:v>
                </c:pt>
                <c:pt idx="26">
                  <c:v>2.5</c:v>
                </c:pt>
                <c:pt idx="27">
                  <c:v>34.99999999999999</c:v>
                </c:pt>
                <c:pt idx="28">
                  <c:v>3.25</c:v>
                </c:pt>
                <c:pt idx="29">
                  <c:v>161.66666666666666</c:v>
                </c:pt>
                <c:pt idx="30">
                  <c:v>33.75</c:v>
                </c:pt>
                <c:pt idx="31">
                  <c:v>2.5</c:v>
                </c:pt>
                <c:pt idx="32">
                  <c:v>8.25</c:v>
                </c:pt>
                <c:pt idx="33">
                  <c:v>59.916666666666664</c:v>
                </c:pt>
                <c:pt idx="34">
                  <c:v>9.083333333333334</c:v>
                </c:pt>
                <c:pt idx="35">
                  <c:v>6.5</c:v>
                </c:pt>
                <c:pt idx="36">
                  <c:v>9.083333333333334</c:v>
                </c:pt>
                <c:pt idx="37">
                  <c:v>192.75</c:v>
                </c:pt>
                <c:pt idx="38">
                  <c:v>39.375</c:v>
                </c:pt>
                <c:pt idx="39">
                  <c:v>47.724999999999994</c:v>
                </c:pt>
                <c:pt idx="40">
                  <c:v>6.040833333333333</c:v>
                </c:pt>
                <c:pt idx="41">
                  <c:v>19.875</c:v>
                </c:pt>
                <c:pt idx="42">
                  <c:v>57.24166666666666</c:v>
                </c:pt>
                <c:pt idx="43">
                  <c:v>4.301666666666667</c:v>
                </c:pt>
                <c:pt idx="44">
                  <c:v>2.5</c:v>
                </c:pt>
                <c:pt idx="45">
                  <c:v>24.999999999999996</c:v>
                </c:pt>
                <c:pt idx="46">
                  <c:v>19.166666666666668</c:v>
                </c:pt>
                <c:pt idx="47">
                  <c:v>2.5</c:v>
                </c:pt>
                <c:pt idx="48">
                  <c:v>80</c:v>
                </c:pt>
                <c:pt idx="49">
                  <c:v>96.66666666666667</c:v>
                </c:pt>
                <c:pt idx="50">
                  <c:v>72.5</c:v>
                </c:pt>
                <c:pt idx="51">
                  <c:v>9.166666666666666</c:v>
                </c:pt>
              </c:numCache>
            </c:numRef>
          </c:val>
          <c:smooth val="0"/>
        </c:ser>
        <c:marker val="1"/>
        <c:axId val="64878338"/>
        <c:axId val="47034131"/>
      </c:lineChart>
      <c:dateAx>
        <c:axId val="64878338"/>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2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7034131"/>
        <c:crosses val="autoZero"/>
        <c:auto val="0"/>
        <c:baseTimeUnit val="days"/>
        <c:majorUnit val="12"/>
        <c:majorTimeUnit val="months"/>
        <c:minorUnit val="12"/>
        <c:minorTimeUnit val="months"/>
        <c:noMultiLvlLbl val="0"/>
      </c:dateAx>
      <c:valAx>
        <c:axId val="47034131"/>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64878338"/>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A 
Mn</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A data'!$B$6:$B$57</c:f>
              <c:strCache>
                <c:ptCount val="52"/>
                <c:pt idx="0">
                  <c:v>33596</c:v>
                </c:pt>
                <c:pt idx="1">
                  <c:v>33608</c:v>
                </c:pt>
                <c:pt idx="2">
                  <c:v>33613</c:v>
                </c:pt>
                <c:pt idx="3">
                  <c:v>33638</c:v>
                </c:pt>
                <c:pt idx="4">
                  <c:v>33645</c:v>
                </c:pt>
                <c:pt idx="5">
                  <c:v>33653</c:v>
                </c:pt>
                <c:pt idx="6">
                  <c:v>33698</c:v>
                </c:pt>
                <c:pt idx="7">
                  <c:v>33734</c:v>
                </c:pt>
                <c:pt idx="8">
                  <c:v>33905</c:v>
                </c:pt>
                <c:pt idx="9">
                  <c:v>33936</c:v>
                </c:pt>
                <c:pt idx="10">
                  <c:v>33943</c:v>
                </c:pt>
                <c:pt idx="11">
                  <c:v>33988</c:v>
                </c:pt>
                <c:pt idx="12">
                  <c:v>34029</c:v>
                </c:pt>
                <c:pt idx="13">
                  <c:v>34054</c:v>
                </c:pt>
                <c:pt idx="14">
                  <c:v>34315</c:v>
                </c:pt>
                <c:pt idx="15">
                  <c:v>34329</c:v>
                </c:pt>
                <c:pt idx="16">
                  <c:v>34413</c:v>
                </c:pt>
                <c:pt idx="17">
                  <c:v>34419</c:v>
                </c:pt>
                <c:pt idx="18">
                  <c:v>34441</c:v>
                </c:pt>
                <c:pt idx="19">
                  <c:v>34702</c:v>
                </c:pt>
                <c:pt idx="20">
                  <c:v>34711</c:v>
                </c:pt>
                <c:pt idx="21">
                  <c:v>34728</c:v>
                </c:pt>
                <c:pt idx="22">
                  <c:v>34755</c:v>
                </c:pt>
                <c:pt idx="23">
                  <c:v>34763</c:v>
                </c:pt>
                <c:pt idx="24">
                  <c:v>34777</c:v>
                </c:pt>
                <c:pt idx="25">
                  <c:v>34783</c:v>
                </c:pt>
                <c:pt idx="26">
                  <c:v>34833</c:v>
                </c:pt>
                <c:pt idx="27">
                  <c:v>35020</c:v>
                </c:pt>
                <c:pt idx="28">
                  <c:v>35057</c:v>
                </c:pt>
                <c:pt idx="29">
                  <c:v>35087</c:v>
                </c:pt>
                <c:pt idx="30">
                  <c:v>35098</c:v>
                </c:pt>
                <c:pt idx="31">
                  <c:v>35119</c:v>
                </c:pt>
                <c:pt idx="32">
                  <c:v>35141</c:v>
                </c:pt>
                <c:pt idx="33">
                  <c:v>35155</c:v>
                </c:pt>
                <c:pt idx="34">
                  <c:v>35386</c:v>
                </c:pt>
                <c:pt idx="35">
                  <c:v>35393</c:v>
                </c:pt>
                <c:pt idx="36">
                  <c:v>35428</c:v>
                </c:pt>
                <c:pt idx="37">
                  <c:v>35463</c:v>
                </c:pt>
                <c:pt idx="38">
                  <c:v>35799</c:v>
                </c:pt>
                <c:pt idx="39">
                  <c:v>35820</c:v>
                </c:pt>
                <c:pt idx="40">
                  <c:v>35848</c:v>
                </c:pt>
                <c:pt idx="41">
                  <c:v>35855</c:v>
                </c:pt>
                <c:pt idx="42">
                  <c:v>35862</c:v>
                </c:pt>
                <c:pt idx="43">
                  <c:v>35890</c:v>
                </c:pt>
                <c:pt idx="44">
                  <c:v>36104</c:v>
                </c:pt>
                <c:pt idx="45">
                  <c:v>36116</c:v>
                </c:pt>
                <c:pt idx="46">
                  <c:v>36158</c:v>
                </c:pt>
                <c:pt idx="47">
                  <c:v>36172</c:v>
                </c:pt>
                <c:pt idx="48">
                  <c:v>36200</c:v>
                </c:pt>
                <c:pt idx="49">
                  <c:v>36215</c:v>
                </c:pt>
                <c:pt idx="50">
                  <c:v>36230</c:v>
                </c:pt>
                <c:pt idx="51">
                  <c:v>36270</c:v>
                </c:pt>
              </c:strCache>
            </c:strRef>
          </c:cat>
          <c:val>
            <c:numRef>
              <c:f>'Snow Site A data'!$Z$6:$Z$57</c:f>
              <c:numCache>
                <c:ptCount val="52"/>
                <c:pt idx="0">
                  <c:v>0.07272727272727272</c:v>
                </c:pt>
                <c:pt idx="1">
                  <c:v>0.07272727272727272</c:v>
                </c:pt>
                <c:pt idx="2">
                  <c:v>0.07272727272727272</c:v>
                </c:pt>
                <c:pt idx="4">
                  <c:v>0.07272727272727272</c:v>
                </c:pt>
                <c:pt idx="5">
                  <c:v>0.07272727272727272</c:v>
                </c:pt>
                <c:pt idx="6">
                  <c:v>0.07272727272727272</c:v>
                </c:pt>
                <c:pt idx="7">
                  <c:v>0.09090909090909091</c:v>
                </c:pt>
                <c:pt idx="8">
                  <c:v>0.07272727272727272</c:v>
                </c:pt>
                <c:pt idx="9">
                  <c:v>0.07272727272727272</c:v>
                </c:pt>
                <c:pt idx="10">
                  <c:v>0.07272727272727272</c:v>
                </c:pt>
                <c:pt idx="11">
                  <c:v>0.07272727272727272</c:v>
                </c:pt>
                <c:pt idx="12">
                  <c:v>0.07272727272727272</c:v>
                </c:pt>
                <c:pt idx="13">
                  <c:v>0.10909090909090909</c:v>
                </c:pt>
                <c:pt idx="14">
                  <c:v>0.07272727272727272</c:v>
                </c:pt>
                <c:pt idx="15">
                  <c:v>0.07272727272727272</c:v>
                </c:pt>
                <c:pt idx="16">
                  <c:v>0.07272727272727272</c:v>
                </c:pt>
                <c:pt idx="17">
                  <c:v>0.07272727272727272</c:v>
                </c:pt>
                <c:pt idx="18">
                  <c:v>0.07272727272727272</c:v>
                </c:pt>
                <c:pt idx="19">
                  <c:v>0.07272727272727272</c:v>
                </c:pt>
                <c:pt idx="20">
                  <c:v>0.07272727272727272</c:v>
                </c:pt>
                <c:pt idx="21">
                  <c:v>0.07272727272727272</c:v>
                </c:pt>
                <c:pt idx="22">
                  <c:v>0.07272727272727272</c:v>
                </c:pt>
                <c:pt idx="23">
                  <c:v>0.07272727272727272</c:v>
                </c:pt>
                <c:pt idx="24">
                  <c:v>0.07272727272727272</c:v>
                </c:pt>
                <c:pt idx="25">
                  <c:v>0.07272727272727272</c:v>
                </c:pt>
                <c:pt idx="26">
                  <c:v>0.07272727272727272</c:v>
                </c:pt>
                <c:pt idx="27">
                  <c:v>0.07272727272727272</c:v>
                </c:pt>
                <c:pt idx="28">
                  <c:v>0.07272727272727272</c:v>
                </c:pt>
                <c:pt idx="29">
                  <c:v>0.07272727272727272</c:v>
                </c:pt>
                <c:pt idx="30">
                  <c:v>0.07272727272727272</c:v>
                </c:pt>
                <c:pt idx="31">
                  <c:v>0.07272727272727272</c:v>
                </c:pt>
                <c:pt idx="32">
                  <c:v>0.07272727272727272</c:v>
                </c:pt>
                <c:pt idx="33">
                  <c:v>0.07272727272727272</c:v>
                </c:pt>
                <c:pt idx="34">
                  <c:v>0.1781818181818182</c:v>
                </c:pt>
                <c:pt idx="35">
                  <c:v>0.07272727272727272</c:v>
                </c:pt>
                <c:pt idx="36">
                  <c:v>0.07272727272727272</c:v>
                </c:pt>
                <c:pt idx="38">
                  <c:v>0.07272727272727272</c:v>
                </c:pt>
                <c:pt idx="39">
                  <c:v>0.07272727272727272</c:v>
                </c:pt>
                <c:pt idx="40">
                  <c:v>0.07272727272727272</c:v>
                </c:pt>
                <c:pt idx="41">
                  <c:v>0.07272727272727272</c:v>
                </c:pt>
                <c:pt idx="42">
                  <c:v>0.07272727272727272</c:v>
                </c:pt>
                <c:pt idx="43">
                  <c:v>0.07272727272727272</c:v>
                </c:pt>
                <c:pt idx="44">
                  <c:v>0.07272727272727272</c:v>
                </c:pt>
                <c:pt idx="45">
                  <c:v>0.07272727272727272</c:v>
                </c:pt>
                <c:pt idx="46">
                  <c:v>0.07272727272727272</c:v>
                </c:pt>
                <c:pt idx="47">
                  <c:v>0.07272727272727272</c:v>
                </c:pt>
                <c:pt idx="48">
                  <c:v>0.07272727272727272</c:v>
                </c:pt>
                <c:pt idx="49">
                  <c:v>0.07272727272727272</c:v>
                </c:pt>
                <c:pt idx="50">
                  <c:v>0.07272727272727272</c:v>
                </c:pt>
                <c:pt idx="51">
                  <c:v>0.07272727272727272</c:v>
                </c:pt>
              </c:numCache>
            </c:numRef>
          </c:val>
          <c:smooth val="0"/>
        </c:ser>
        <c:marker val="1"/>
        <c:axId val="20653996"/>
        <c:axId val="51668237"/>
      </c:lineChart>
      <c:dateAx>
        <c:axId val="20653996"/>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37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1668237"/>
        <c:crosses val="autoZero"/>
        <c:auto val="0"/>
        <c:baseTimeUnit val="days"/>
        <c:majorUnit val="12"/>
        <c:majorTimeUnit val="months"/>
        <c:minorUnit val="12"/>
        <c:minorTimeUnit val="months"/>
        <c:noMultiLvlLbl val="0"/>
      </c:dateAx>
      <c:valAx>
        <c:axId val="51668237"/>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00" sourceLinked="0"/>
        <c:majorTickMark val="out"/>
        <c:minorTickMark val="none"/>
        <c:tickLblPos val="nextTo"/>
        <c:spPr>
          <a:ln w="3175">
            <a:solidFill>
              <a:srgbClr val="000000"/>
            </a:solidFill>
          </a:ln>
        </c:spPr>
        <c:crossAx val="20653996"/>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A 
Na</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A data'!$B$6:$B$57</c:f>
              <c:strCache>
                <c:ptCount val="52"/>
                <c:pt idx="0">
                  <c:v>33596</c:v>
                </c:pt>
                <c:pt idx="1">
                  <c:v>33608</c:v>
                </c:pt>
                <c:pt idx="2">
                  <c:v>33613</c:v>
                </c:pt>
                <c:pt idx="3">
                  <c:v>33638</c:v>
                </c:pt>
                <c:pt idx="4">
                  <c:v>33645</c:v>
                </c:pt>
                <c:pt idx="5">
                  <c:v>33653</c:v>
                </c:pt>
                <c:pt idx="6">
                  <c:v>33698</c:v>
                </c:pt>
                <c:pt idx="7">
                  <c:v>33734</c:v>
                </c:pt>
                <c:pt idx="8">
                  <c:v>33905</c:v>
                </c:pt>
                <c:pt idx="9">
                  <c:v>33936</c:v>
                </c:pt>
                <c:pt idx="10">
                  <c:v>33943</c:v>
                </c:pt>
                <c:pt idx="11">
                  <c:v>33988</c:v>
                </c:pt>
                <c:pt idx="12">
                  <c:v>34029</c:v>
                </c:pt>
                <c:pt idx="13">
                  <c:v>34054</c:v>
                </c:pt>
                <c:pt idx="14">
                  <c:v>34315</c:v>
                </c:pt>
                <c:pt idx="15">
                  <c:v>34329</c:v>
                </c:pt>
                <c:pt idx="16">
                  <c:v>34413</c:v>
                </c:pt>
                <c:pt idx="17">
                  <c:v>34419</c:v>
                </c:pt>
                <c:pt idx="18">
                  <c:v>34441</c:v>
                </c:pt>
                <c:pt idx="19">
                  <c:v>34702</c:v>
                </c:pt>
                <c:pt idx="20">
                  <c:v>34711</c:v>
                </c:pt>
                <c:pt idx="21">
                  <c:v>34728</c:v>
                </c:pt>
                <c:pt idx="22">
                  <c:v>34755</c:v>
                </c:pt>
                <c:pt idx="23">
                  <c:v>34763</c:v>
                </c:pt>
                <c:pt idx="24">
                  <c:v>34777</c:v>
                </c:pt>
                <c:pt idx="25">
                  <c:v>34783</c:v>
                </c:pt>
                <c:pt idx="26">
                  <c:v>34833</c:v>
                </c:pt>
                <c:pt idx="27">
                  <c:v>35020</c:v>
                </c:pt>
                <c:pt idx="28">
                  <c:v>35057</c:v>
                </c:pt>
                <c:pt idx="29">
                  <c:v>35087</c:v>
                </c:pt>
                <c:pt idx="30">
                  <c:v>35098</c:v>
                </c:pt>
                <c:pt idx="31">
                  <c:v>35119</c:v>
                </c:pt>
                <c:pt idx="32">
                  <c:v>35141</c:v>
                </c:pt>
                <c:pt idx="33">
                  <c:v>35155</c:v>
                </c:pt>
                <c:pt idx="34">
                  <c:v>35386</c:v>
                </c:pt>
                <c:pt idx="35">
                  <c:v>35393</c:v>
                </c:pt>
                <c:pt idx="36">
                  <c:v>35428</c:v>
                </c:pt>
                <c:pt idx="37">
                  <c:v>35463</c:v>
                </c:pt>
                <c:pt idx="38">
                  <c:v>35799</c:v>
                </c:pt>
                <c:pt idx="39">
                  <c:v>35820</c:v>
                </c:pt>
                <c:pt idx="40">
                  <c:v>35848</c:v>
                </c:pt>
                <c:pt idx="41">
                  <c:v>35855</c:v>
                </c:pt>
                <c:pt idx="42">
                  <c:v>35862</c:v>
                </c:pt>
                <c:pt idx="43">
                  <c:v>35890</c:v>
                </c:pt>
                <c:pt idx="44">
                  <c:v>36104</c:v>
                </c:pt>
                <c:pt idx="45">
                  <c:v>36116</c:v>
                </c:pt>
                <c:pt idx="46">
                  <c:v>36158</c:v>
                </c:pt>
                <c:pt idx="47">
                  <c:v>36172</c:v>
                </c:pt>
                <c:pt idx="48">
                  <c:v>36200</c:v>
                </c:pt>
                <c:pt idx="49">
                  <c:v>36215</c:v>
                </c:pt>
                <c:pt idx="50">
                  <c:v>36230</c:v>
                </c:pt>
                <c:pt idx="51">
                  <c:v>36270</c:v>
                </c:pt>
              </c:strCache>
            </c:strRef>
          </c:cat>
          <c:val>
            <c:numRef>
              <c:f>'Snow Site A data'!$AI$6:$AI$57</c:f>
              <c:numCache>
                <c:ptCount val="52"/>
                <c:pt idx="0">
                  <c:v>103.47826086956522</c:v>
                </c:pt>
                <c:pt idx="1">
                  <c:v>313.04347826086956</c:v>
                </c:pt>
                <c:pt idx="2">
                  <c:v>89.56521739130436</c:v>
                </c:pt>
                <c:pt idx="3">
                  <c:v>12.608695652173912</c:v>
                </c:pt>
                <c:pt idx="4">
                  <c:v>78.69565217391305</c:v>
                </c:pt>
                <c:pt idx="5">
                  <c:v>86.95652173913044</c:v>
                </c:pt>
                <c:pt idx="6">
                  <c:v>319.1304347826087</c:v>
                </c:pt>
                <c:pt idx="7">
                  <c:v>4.3478260869565215</c:v>
                </c:pt>
                <c:pt idx="8">
                  <c:v>23.043478260869566</c:v>
                </c:pt>
                <c:pt idx="9">
                  <c:v>144.7826086956522</c:v>
                </c:pt>
                <c:pt idx="10">
                  <c:v>33.913043478260875</c:v>
                </c:pt>
                <c:pt idx="11">
                  <c:v>1.7391304347826089</c:v>
                </c:pt>
                <c:pt idx="12">
                  <c:v>421.30434782608694</c:v>
                </c:pt>
                <c:pt idx="13">
                  <c:v>91.7391304347826</c:v>
                </c:pt>
                <c:pt idx="14">
                  <c:v>99.99999999999999</c:v>
                </c:pt>
                <c:pt idx="15">
                  <c:v>29.56521739130435</c:v>
                </c:pt>
                <c:pt idx="16">
                  <c:v>122.6086956521739</c:v>
                </c:pt>
                <c:pt idx="17">
                  <c:v>148.69565217391303</c:v>
                </c:pt>
                <c:pt idx="18">
                  <c:v>1.7391304347826089</c:v>
                </c:pt>
                <c:pt idx="19">
                  <c:v>226.08695652173913</c:v>
                </c:pt>
                <c:pt idx="20">
                  <c:v>207.39130434782606</c:v>
                </c:pt>
                <c:pt idx="21">
                  <c:v>20.8695652173913</c:v>
                </c:pt>
                <c:pt idx="22">
                  <c:v>30</c:v>
                </c:pt>
                <c:pt idx="23">
                  <c:v>28.521739130434785</c:v>
                </c:pt>
                <c:pt idx="24">
                  <c:v>99.3913043478261</c:v>
                </c:pt>
                <c:pt idx="25">
                  <c:v>128.2173913043478</c:v>
                </c:pt>
                <c:pt idx="26">
                  <c:v>4.391304347826087</c:v>
                </c:pt>
                <c:pt idx="27">
                  <c:v>173.04347826086956</c:v>
                </c:pt>
                <c:pt idx="28">
                  <c:v>10.43478260869565</c:v>
                </c:pt>
                <c:pt idx="29">
                  <c:v>690.4347826086957</c:v>
                </c:pt>
                <c:pt idx="30">
                  <c:v>155.65217391304347</c:v>
                </c:pt>
                <c:pt idx="31">
                  <c:v>6.086956521739131</c:v>
                </c:pt>
                <c:pt idx="32">
                  <c:v>40.99999999999999</c:v>
                </c:pt>
                <c:pt idx="33">
                  <c:v>259.13043478260875</c:v>
                </c:pt>
                <c:pt idx="34">
                  <c:v>32.47826086956522</c:v>
                </c:pt>
                <c:pt idx="35">
                  <c:v>28.521739130434785</c:v>
                </c:pt>
                <c:pt idx="36">
                  <c:v>34.04347826086956</c:v>
                </c:pt>
                <c:pt idx="37">
                  <c:v>860.4347826086956</c:v>
                </c:pt>
                <c:pt idx="38">
                  <c:v>177.73913043478262</c:v>
                </c:pt>
                <c:pt idx="39">
                  <c:v>208.69565217391303</c:v>
                </c:pt>
                <c:pt idx="40">
                  <c:v>24.369565217391305</c:v>
                </c:pt>
                <c:pt idx="41">
                  <c:v>86.65217391304348</c:v>
                </c:pt>
                <c:pt idx="42">
                  <c:v>253.08695652173913</c:v>
                </c:pt>
                <c:pt idx="43">
                  <c:v>7.417391304347826</c:v>
                </c:pt>
                <c:pt idx="44">
                  <c:v>12.608695652173912</c:v>
                </c:pt>
                <c:pt idx="45">
                  <c:v>115.21739130434783</c:v>
                </c:pt>
                <c:pt idx="46">
                  <c:v>83.4782608695652</c:v>
                </c:pt>
                <c:pt idx="47">
                  <c:v>9.565217391304348</c:v>
                </c:pt>
                <c:pt idx="48">
                  <c:v>346.95652173913044</c:v>
                </c:pt>
                <c:pt idx="49">
                  <c:v>422.60869565217394</c:v>
                </c:pt>
                <c:pt idx="50">
                  <c:v>311.7391304347826</c:v>
                </c:pt>
                <c:pt idx="51">
                  <c:v>33.913043478260875</c:v>
                </c:pt>
              </c:numCache>
            </c:numRef>
          </c:val>
          <c:smooth val="0"/>
        </c:ser>
        <c:marker val="1"/>
        <c:axId val="62360950"/>
        <c:axId val="24377639"/>
      </c:lineChart>
      <c:dateAx>
        <c:axId val="62360950"/>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1"/>
              <c:y val="-0.010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4377639"/>
        <c:crosses val="autoZero"/>
        <c:auto val="0"/>
        <c:baseTimeUnit val="days"/>
        <c:majorUnit val="12"/>
        <c:majorTimeUnit val="months"/>
        <c:minorUnit val="12"/>
        <c:minorTimeUnit val="months"/>
        <c:noMultiLvlLbl val="0"/>
      </c:dateAx>
      <c:valAx>
        <c:axId val="24377639"/>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62360950"/>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A
Na:Cl ratio</a:t>
            </a:r>
          </a:p>
        </c:rich>
      </c:tx>
      <c:layout>
        <c:manualLayout>
          <c:xMode val="factor"/>
          <c:yMode val="factor"/>
          <c:x val="0.00325"/>
          <c:y val="0"/>
        </c:manualLayout>
      </c:layout>
      <c:spPr>
        <a:noFill/>
        <a:ln>
          <a:noFill/>
        </a:ln>
      </c:spPr>
    </c:title>
    <c:plotArea>
      <c:layout>
        <c:manualLayout>
          <c:xMode val="edge"/>
          <c:yMode val="edge"/>
          <c:x val="0.0575"/>
          <c:y val="0.18625"/>
          <c:w val="0.926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A data'!$B$6:$B$57</c:f>
              <c:strCache>
                <c:ptCount val="52"/>
                <c:pt idx="0">
                  <c:v>33596</c:v>
                </c:pt>
                <c:pt idx="1">
                  <c:v>33608</c:v>
                </c:pt>
                <c:pt idx="2">
                  <c:v>33613</c:v>
                </c:pt>
                <c:pt idx="3">
                  <c:v>33638</c:v>
                </c:pt>
                <c:pt idx="4">
                  <c:v>33645</c:v>
                </c:pt>
                <c:pt idx="5">
                  <c:v>33653</c:v>
                </c:pt>
                <c:pt idx="6">
                  <c:v>33698</c:v>
                </c:pt>
                <c:pt idx="7">
                  <c:v>33734</c:v>
                </c:pt>
                <c:pt idx="8">
                  <c:v>33905</c:v>
                </c:pt>
                <c:pt idx="9">
                  <c:v>33936</c:v>
                </c:pt>
                <c:pt idx="10">
                  <c:v>33943</c:v>
                </c:pt>
                <c:pt idx="11">
                  <c:v>33988</c:v>
                </c:pt>
                <c:pt idx="12">
                  <c:v>34029</c:v>
                </c:pt>
                <c:pt idx="13">
                  <c:v>34054</c:v>
                </c:pt>
                <c:pt idx="14">
                  <c:v>34315</c:v>
                </c:pt>
                <c:pt idx="15">
                  <c:v>34329</c:v>
                </c:pt>
                <c:pt idx="16">
                  <c:v>34413</c:v>
                </c:pt>
                <c:pt idx="17">
                  <c:v>34419</c:v>
                </c:pt>
                <c:pt idx="18">
                  <c:v>34441</c:v>
                </c:pt>
                <c:pt idx="19">
                  <c:v>34702</c:v>
                </c:pt>
                <c:pt idx="20">
                  <c:v>34711</c:v>
                </c:pt>
                <c:pt idx="21">
                  <c:v>34728</c:v>
                </c:pt>
                <c:pt idx="22">
                  <c:v>34755</c:v>
                </c:pt>
                <c:pt idx="23">
                  <c:v>34763</c:v>
                </c:pt>
                <c:pt idx="24">
                  <c:v>34777</c:v>
                </c:pt>
                <c:pt idx="25">
                  <c:v>34783</c:v>
                </c:pt>
                <c:pt idx="26">
                  <c:v>34833</c:v>
                </c:pt>
                <c:pt idx="27">
                  <c:v>35020</c:v>
                </c:pt>
                <c:pt idx="28">
                  <c:v>35057</c:v>
                </c:pt>
                <c:pt idx="29">
                  <c:v>35087</c:v>
                </c:pt>
                <c:pt idx="30">
                  <c:v>35098</c:v>
                </c:pt>
                <c:pt idx="31">
                  <c:v>35119</c:v>
                </c:pt>
                <c:pt idx="32">
                  <c:v>35141</c:v>
                </c:pt>
                <c:pt idx="33">
                  <c:v>35155</c:v>
                </c:pt>
                <c:pt idx="34">
                  <c:v>35386</c:v>
                </c:pt>
                <c:pt idx="35">
                  <c:v>35393</c:v>
                </c:pt>
                <c:pt idx="36">
                  <c:v>35428</c:v>
                </c:pt>
                <c:pt idx="37">
                  <c:v>35463</c:v>
                </c:pt>
                <c:pt idx="38">
                  <c:v>35799</c:v>
                </c:pt>
                <c:pt idx="39">
                  <c:v>35820</c:v>
                </c:pt>
                <c:pt idx="40">
                  <c:v>35848</c:v>
                </c:pt>
                <c:pt idx="41">
                  <c:v>35855</c:v>
                </c:pt>
                <c:pt idx="42">
                  <c:v>35862</c:v>
                </c:pt>
                <c:pt idx="43">
                  <c:v>35890</c:v>
                </c:pt>
                <c:pt idx="44">
                  <c:v>36104</c:v>
                </c:pt>
                <c:pt idx="45">
                  <c:v>36116</c:v>
                </c:pt>
                <c:pt idx="46">
                  <c:v>36158</c:v>
                </c:pt>
                <c:pt idx="47">
                  <c:v>36172</c:v>
                </c:pt>
                <c:pt idx="48">
                  <c:v>36200</c:v>
                </c:pt>
                <c:pt idx="49">
                  <c:v>36215</c:v>
                </c:pt>
                <c:pt idx="50">
                  <c:v>36230</c:v>
                </c:pt>
                <c:pt idx="51">
                  <c:v>36270</c:v>
                </c:pt>
              </c:strCache>
            </c:strRef>
          </c:cat>
          <c:val>
            <c:numRef>
              <c:f>'Snow Site A data'!$AV$6:$AV$57</c:f>
              <c:numCache>
                <c:ptCount val="52"/>
                <c:pt idx="0">
                  <c:v>0.8623188405797101</c:v>
                </c:pt>
                <c:pt idx="1">
                  <c:v>0.844107992228847</c:v>
                </c:pt>
                <c:pt idx="2">
                  <c:v>0.7683290707587384</c:v>
                </c:pt>
                <c:pt idx="3">
                  <c:v>0.4369349978476108</c:v>
                </c:pt>
                <c:pt idx="4">
                  <c:v>0.86887944040598</c:v>
                </c:pt>
                <c:pt idx="5">
                  <c:v>0.8225616921269094</c:v>
                </c:pt>
                <c:pt idx="6">
                  <c:v>0.8255406664738584</c:v>
                </c:pt>
                <c:pt idx="7">
                  <c:v>0.2205419029615627</c:v>
                </c:pt>
                <c:pt idx="8">
                  <c:v>0.6110013175230566</c:v>
                </c:pt>
                <c:pt idx="9">
                  <c:v>0.8056265984654731</c:v>
                </c:pt>
                <c:pt idx="10">
                  <c:v>0.7326892109500805</c:v>
                </c:pt>
                <c:pt idx="11">
                  <c:v>0.10144927536231885</c:v>
                </c:pt>
                <c:pt idx="12">
                  <c:v>0.8373453818235687</c:v>
                </c:pt>
                <c:pt idx="13">
                  <c:v>0.8919082125603863</c:v>
                </c:pt>
                <c:pt idx="14">
                  <c:v>0.9333333333333332</c:v>
                </c:pt>
                <c:pt idx="15">
                  <c:v>0.667601683029453</c:v>
                </c:pt>
                <c:pt idx="16">
                  <c:v>0.8829844337090713</c:v>
                </c:pt>
                <c:pt idx="17">
                  <c:v>0.9293478260869564</c:v>
                </c:pt>
                <c:pt idx="18">
                  <c:v>0.09817671809256662</c:v>
                </c:pt>
                <c:pt idx="19">
                  <c:v>0.9002324776178464</c:v>
                </c:pt>
                <c:pt idx="20">
                  <c:v>0.9341950646298472</c:v>
                </c:pt>
                <c:pt idx="21">
                  <c:v>0.8115942028985506</c:v>
                </c:pt>
                <c:pt idx="22">
                  <c:v>0.8974358974358976</c:v>
                </c:pt>
                <c:pt idx="23">
                  <c:v>0.8993341167254211</c:v>
                </c:pt>
                <c:pt idx="24">
                  <c:v>0.950463292943692</c:v>
                </c:pt>
                <c:pt idx="25">
                  <c:v>0.9121155885471899</c:v>
                </c:pt>
                <c:pt idx="26">
                  <c:v>0.3842391304347826</c:v>
                </c:pt>
                <c:pt idx="27">
                  <c:v>1.0442278860569716</c:v>
                </c:pt>
                <c:pt idx="28">
                  <c:v>0.7608695652173912</c:v>
                </c:pt>
                <c:pt idx="29">
                  <c:v>0.9258703981342662</c:v>
                </c:pt>
                <c:pt idx="30">
                  <c:v>1.0809178743961352</c:v>
                </c:pt>
                <c:pt idx="31">
                  <c:v>0.532608695652174</c:v>
                </c:pt>
                <c:pt idx="32">
                  <c:v>1.0708955223880594</c:v>
                </c:pt>
                <c:pt idx="33">
                  <c:v>0.9226414259808043</c:v>
                </c:pt>
                <c:pt idx="34">
                  <c:v>1.0240893066980024</c:v>
                </c:pt>
                <c:pt idx="35">
                  <c:v>1.0398550724637683</c:v>
                </c:pt>
                <c:pt idx="36">
                  <c:v>0.9095585794888814</c:v>
                </c:pt>
                <c:pt idx="37">
                  <c:v>0.845933072789448</c:v>
                </c:pt>
                <c:pt idx="38">
                  <c:v>0.8468676491704569</c:v>
                </c:pt>
                <c:pt idx="39">
                  <c:v>0.8248672331998848</c:v>
                </c:pt>
                <c:pt idx="40">
                  <c:v>0.7352886056971515</c:v>
                </c:pt>
                <c:pt idx="41">
                  <c:v>0.8690046094431295</c:v>
                </c:pt>
                <c:pt idx="42">
                  <c:v>0.8534829485639694</c:v>
                </c:pt>
                <c:pt idx="43">
                  <c:v>0.6490217391304348</c:v>
                </c:pt>
                <c:pt idx="44">
                  <c:v>0.8486622073578595</c:v>
                </c:pt>
                <c:pt idx="45">
                  <c:v>0.8690967016491755</c:v>
                </c:pt>
                <c:pt idx="46">
                  <c:v>0.901771336553945</c:v>
                </c:pt>
                <c:pt idx="47">
                  <c:v>0.8369565217391304</c:v>
                </c:pt>
                <c:pt idx="48">
                  <c:v>0.8444699764165204</c:v>
                </c:pt>
                <c:pt idx="49">
                  <c:v>0.8525247462723968</c:v>
                </c:pt>
                <c:pt idx="50">
                  <c:v>0.8451486882430203</c:v>
                </c:pt>
                <c:pt idx="51">
                  <c:v>0.8792270531400966</c:v>
                </c:pt>
              </c:numCache>
            </c:numRef>
          </c:val>
          <c:smooth val="0"/>
        </c:ser>
        <c:marker val="1"/>
        <c:axId val="18072160"/>
        <c:axId val="28431713"/>
      </c:lineChart>
      <c:dateAx>
        <c:axId val="18072160"/>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1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8431713"/>
        <c:crosses val="autoZero"/>
        <c:auto val="0"/>
        <c:baseTimeUnit val="days"/>
        <c:majorUnit val="12"/>
        <c:majorTimeUnit val="months"/>
        <c:minorUnit val="12"/>
        <c:minorTimeUnit val="months"/>
        <c:noMultiLvlLbl val="0"/>
      </c:dateAx>
      <c:valAx>
        <c:axId val="28431713"/>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Na:Cl ratio</a:t>
                </a:r>
              </a:p>
            </c:rich>
          </c:tx>
          <c:layout>
            <c:manualLayout>
              <c:xMode val="factor"/>
              <c:yMode val="factor"/>
              <c:x val="-0.00175"/>
              <c:y val="-0.00225"/>
            </c:manualLayout>
          </c:layout>
          <c:overlay val="0"/>
          <c:spPr>
            <a:noFill/>
            <a:ln>
              <a:noFill/>
            </a:ln>
          </c:spPr>
        </c:title>
        <c:delete val="0"/>
        <c:numFmt formatCode="0.0" sourceLinked="0"/>
        <c:majorTickMark val="out"/>
        <c:minorTickMark val="none"/>
        <c:tickLblPos val="nextTo"/>
        <c:spPr>
          <a:ln w="3175">
            <a:solidFill>
              <a:srgbClr val="000000"/>
            </a:solidFill>
          </a:ln>
        </c:spPr>
        <c:crossAx val="18072160"/>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A
</a:t>
            </a:r>
            <a:r>
              <a:rPr lang="en-US" cap="none" sz="1200" b="1" i="0" u="none" baseline="0">
                <a:solidFill>
                  <a:srgbClr val="000000"/>
                </a:solidFill>
                <a:latin typeface="Arial"/>
                <a:ea typeface="Arial"/>
                <a:cs typeface="Arial"/>
              </a:rPr>
              <a:t>NH</a:t>
            </a:r>
            <a:r>
              <a:rPr lang="en-US" cap="none" sz="1200" b="1" i="0" u="none" baseline="-25000">
                <a:solidFill>
                  <a:srgbClr val="000000"/>
                </a:solidFill>
                <a:latin typeface="Arial"/>
                <a:ea typeface="Arial"/>
                <a:cs typeface="Arial"/>
              </a:rPr>
              <a:t>4</a:t>
            </a:r>
            <a:r>
              <a:rPr lang="en-US" cap="none" sz="1200" b="1" i="0" u="none" baseline="0">
                <a:solidFill>
                  <a:srgbClr val="000000"/>
                </a:solidFill>
                <a:latin typeface="Arial"/>
                <a:ea typeface="Arial"/>
                <a:cs typeface="Arial"/>
              </a:rPr>
              <a:t>-N</a:t>
            </a:r>
          </a:p>
        </c:rich>
      </c:tx>
      <c:layout>
        <c:manualLayout>
          <c:xMode val="factor"/>
          <c:yMode val="factor"/>
          <c:x val="0.00325"/>
          <c:y val="0"/>
        </c:manualLayout>
      </c:layout>
      <c:spPr>
        <a:noFill/>
        <a:ln>
          <a:noFill/>
        </a:ln>
      </c:spPr>
    </c:title>
    <c:plotArea>
      <c:layout>
        <c:manualLayout>
          <c:xMode val="edge"/>
          <c:yMode val="edge"/>
          <c:x val="0.06225"/>
          <c:y val="0.19625"/>
          <c:w val="0.92125"/>
          <c:h val="0.63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A data'!$B$6:$B$57</c:f>
              <c:strCache>
                <c:ptCount val="52"/>
                <c:pt idx="0">
                  <c:v>33596</c:v>
                </c:pt>
                <c:pt idx="1">
                  <c:v>33608</c:v>
                </c:pt>
                <c:pt idx="2">
                  <c:v>33613</c:v>
                </c:pt>
                <c:pt idx="3">
                  <c:v>33638</c:v>
                </c:pt>
                <c:pt idx="4">
                  <c:v>33645</c:v>
                </c:pt>
                <c:pt idx="5">
                  <c:v>33653</c:v>
                </c:pt>
                <c:pt idx="6">
                  <c:v>33698</c:v>
                </c:pt>
                <c:pt idx="7">
                  <c:v>33734</c:v>
                </c:pt>
                <c:pt idx="8">
                  <c:v>33905</c:v>
                </c:pt>
                <c:pt idx="9">
                  <c:v>33936</c:v>
                </c:pt>
                <c:pt idx="10">
                  <c:v>33943</c:v>
                </c:pt>
                <c:pt idx="11">
                  <c:v>33988</c:v>
                </c:pt>
                <c:pt idx="12">
                  <c:v>34029</c:v>
                </c:pt>
                <c:pt idx="13">
                  <c:v>34054</c:v>
                </c:pt>
                <c:pt idx="14">
                  <c:v>34315</c:v>
                </c:pt>
                <c:pt idx="15">
                  <c:v>34329</c:v>
                </c:pt>
                <c:pt idx="16">
                  <c:v>34413</c:v>
                </c:pt>
                <c:pt idx="17">
                  <c:v>34419</c:v>
                </c:pt>
                <c:pt idx="18">
                  <c:v>34441</c:v>
                </c:pt>
                <c:pt idx="19">
                  <c:v>34702</c:v>
                </c:pt>
                <c:pt idx="20">
                  <c:v>34711</c:v>
                </c:pt>
                <c:pt idx="21">
                  <c:v>34728</c:v>
                </c:pt>
                <c:pt idx="22">
                  <c:v>34755</c:v>
                </c:pt>
                <c:pt idx="23">
                  <c:v>34763</c:v>
                </c:pt>
                <c:pt idx="24">
                  <c:v>34777</c:v>
                </c:pt>
                <c:pt idx="25">
                  <c:v>34783</c:v>
                </c:pt>
                <c:pt idx="26">
                  <c:v>34833</c:v>
                </c:pt>
                <c:pt idx="27">
                  <c:v>35020</c:v>
                </c:pt>
                <c:pt idx="28">
                  <c:v>35057</c:v>
                </c:pt>
                <c:pt idx="29">
                  <c:v>35087</c:v>
                </c:pt>
                <c:pt idx="30">
                  <c:v>35098</c:v>
                </c:pt>
                <c:pt idx="31">
                  <c:v>35119</c:v>
                </c:pt>
                <c:pt idx="32">
                  <c:v>35141</c:v>
                </c:pt>
                <c:pt idx="33">
                  <c:v>35155</c:v>
                </c:pt>
                <c:pt idx="34">
                  <c:v>35386</c:v>
                </c:pt>
                <c:pt idx="35">
                  <c:v>35393</c:v>
                </c:pt>
                <c:pt idx="36">
                  <c:v>35428</c:v>
                </c:pt>
                <c:pt idx="37">
                  <c:v>35463</c:v>
                </c:pt>
                <c:pt idx="38">
                  <c:v>35799</c:v>
                </c:pt>
                <c:pt idx="39">
                  <c:v>35820</c:v>
                </c:pt>
                <c:pt idx="40">
                  <c:v>35848</c:v>
                </c:pt>
                <c:pt idx="41">
                  <c:v>35855</c:v>
                </c:pt>
                <c:pt idx="42">
                  <c:v>35862</c:v>
                </c:pt>
                <c:pt idx="43">
                  <c:v>35890</c:v>
                </c:pt>
                <c:pt idx="44">
                  <c:v>36104</c:v>
                </c:pt>
                <c:pt idx="45">
                  <c:v>36116</c:v>
                </c:pt>
                <c:pt idx="46">
                  <c:v>36158</c:v>
                </c:pt>
                <c:pt idx="47">
                  <c:v>36172</c:v>
                </c:pt>
                <c:pt idx="48">
                  <c:v>36200</c:v>
                </c:pt>
                <c:pt idx="49">
                  <c:v>36215</c:v>
                </c:pt>
                <c:pt idx="50">
                  <c:v>36230</c:v>
                </c:pt>
                <c:pt idx="51">
                  <c:v>36270</c:v>
                </c:pt>
              </c:strCache>
            </c:strRef>
          </c:cat>
          <c:val>
            <c:numRef>
              <c:f>'Snow Site A data'!$AC$6:$AC$57</c:f>
              <c:numCache>
                <c:ptCount val="52"/>
                <c:pt idx="0">
                  <c:v>1.142857142857143</c:v>
                </c:pt>
                <c:pt idx="1">
                  <c:v>2.571428571428571</c:v>
                </c:pt>
                <c:pt idx="2">
                  <c:v>2.928571428571429</c:v>
                </c:pt>
                <c:pt idx="3">
                  <c:v>19.642857142857146</c:v>
                </c:pt>
                <c:pt idx="4">
                  <c:v>4.714285714285714</c:v>
                </c:pt>
                <c:pt idx="5">
                  <c:v>4.142857142857143</c:v>
                </c:pt>
                <c:pt idx="6">
                  <c:v>15.714285714285715</c:v>
                </c:pt>
                <c:pt idx="7">
                  <c:v>4.928571428571429</c:v>
                </c:pt>
                <c:pt idx="8">
                  <c:v>5.142857142857142</c:v>
                </c:pt>
                <c:pt idx="9">
                  <c:v>4.071428571428571</c:v>
                </c:pt>
                <c:pt idx="10">
                  <c:v>1.8571428571428572</c:v>
                </c:pt>
                <c:pt idx="11">
                  <c:v>1.3571428571428572</c:v>
                </c:pt>
                <c:pt idx="12">
                  <c:v>14.285714285714286</c:v>
                </c:pt>
                <c:pt idx="13">
                  <c:v>4</c:v>
                </c:pt>
                <c:pt idx="14">
                  <c:v>6.928571428571429</c:v>
                </c:pt>
                <c:pt idx="15">
                  <c:v>2.928571428571429</c:v>
                </c:pt>
                <c:pt idx="16">
                  <c:v>0.7142857142857143</c:v>
                </c:pt>
                <c:pt idx="17">
                  <c:v>0.7142857142857143</c:v>
                </c:pt>
                <c:pt idx="18">
                  <c:v>0.7142857142857143</c:v>
                </c:pt>
                <c:pt idx="19">
                  <c:v>0.7142857142857143</c:v>
                </c:pt>
                <c:pt idx="20">
                  <c:v>1.4285714285714286</c:v>
                </c:pt>
                <c:pt idx="21">
                  <c:v>2.5</c:v>
                </c:pt>
                <c:pt idx="22">
                  <c:v>0.7142857142857143</c:v>
                </c:pt>
                <c:pt idx="23">
                  <c:v>0.7142857142857143</c:v>
                </c:pt>
                <c:pt idx="24">
                  <c:v>0.7142857142857143</c:v>
                </c:pt>
                <c:pt idx="25">
                  <c:v>1.2142857142857144</c:v>
                </c:pt>
                <c:pt idx="26">
                  <c:v>0.7142857142857143</c:v>
                </c:pt>
                <c:pt idx="27">
                  <c:v>0.7142857142857143</c:v>
                </c:pt>
                <c:pt idx="28">
                  <c:v>1.5714285714285712</c:v>
                </c:pt>
                <c:pt idx="29">
                  <c:v>50.42857142857142</c:v>
                </c:pt>
                <c:pt idx="30">
                  <c:v>13.928571428571429</c:v>
                </c:pt>
                <c:pt idx="31">
                  <c:v>2.142857142857143</c:v>
                </c:pt>
                <c:pt idx="32">
                  <c:v>67.64285714285714</c:v>
                </c:pt>
                <c:pt idx="33">
                  <c:v>12.214285714285715</c:v>
                </c:pt>
                <c:pt idx="34">
                  <c:v>0.7857142857142856</c:v>
                </c:pt>
                <c:pt idx="35">
                  <c:v>1</c:v>
                </c:pt>
                <c:pt idx="36">
                  <c:v>0.7857142857142856</c:v>
                </c:pt>
                <c:pt idx="37">
                  <c:v>3.2857142857142856</c:v>
                </c:pt>
                <c:pt idx="38">
                  <c:v>0.7142857142857143</c:v>
                </c:pt>
                <c:pt idx="39">
                  <c:v>2.357142857142857</c:v>
                </c:pt>
                <c:pt idx="40">
                  <c:v>0.7142857142857143</c:v>
                </c:pt>
                <c:pt idx="41">
                  <c:v>0.7142857142857143</c:v>
                </c:pt>
                <c:pt idx="42">
                  <c:v>4.9714285714285715</c:v>
                </c:pt>
                <c:pt idx="43">
                  <c:v>5.585714285714286</c:v>
                </c:pt>
                <c:pt idx="44">
                  <c:v>0.7142857142857143</c:v>
                </c:pt>
                <c:pt idx="45">
                  <c:v>0.7142857142857143</c:v>
                </c:pt>
                <c:pt idx="46">
                  <c:v>0.7142857142857143</c:v>
                </c:pt>
                <c:pt idx="47">
                  <c:v>8.071428571428571</c:v>
                </c:pt>
                <c:pt idx="48">
                  <c:v>0.7142857142857143</c:v>
                </c:pt>
                <c:pt idx="49">
                  <c:v>0.7142857142857143</c:v>
                </c:pt>
                <c:pt idx="50">
                  <c:v>32.142857142857146</c:v>
                </c:pt>
                <c:pt idx="51">
                  <c:v>20</c:v>
                </c:pt>
              </c:numCache>
            </c:numRef>
          </c:val>
          <c:smooth val="0"/>
        </c:ser>
        <c:marker val="1"/>
        <c:axId val="54558826"/>
        <c:axId val="21267387"/>
      </c:lineChart>
      <c:dateAx>
        <c:axId val="54558826"/>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1"/>
              <c:y val="-0.010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1267387"/>
        <c:crosses val="autoZero"/>
        <c:auto val="0"/>
        <c:baseTimeUnit val="days"/>
        <c:majorUnit val="12"/>
        <c:majorTimeUnit val="months"/>
        <c:minorUnit val="12"/>
        <c:minorTimeUnit val="months"/>
        <c:noMultiLvlLbl val="0"/>
      </c:dateAx>
      <c:valAx>
        <c:axId val="21267387"/>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54558826"/>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A
</a:t>
            </a:r>
            <a:r>
              <a:rPr lang="en-US" cap="none" sz="1200" b="1" i="0" u="none" baseline="0">
                <a:solidFill>
                  <a:srgbClr val="000000"/>
                </a:solidFill>
                <a:latin typeface="Arial"/>
                <a:ea typeface="Arial"/>
                <a:cs typeface="Arial"/>
              </a:rPr>
              <a:t>NO</a:t>
            </a:r>
            <a:r>
              <a:rPr lang="en-US" cap="none" sz="1200" b="1" i="0" u="none" baseline="-25000">
                <a:solidFill>
                  <a:srgbClr val="000000"/>
                </a:solidFill>
                <a:latin typeface="Arial"/>
                <a:ea typeface="Arial"/>
                <a:cs typeface="Arial"/>
              </a:rPr>
              <a:t>3</a:t>
            </a:r>
            <a:r>
              <a:rPr lang="en-US" cap="none" sz="1200" b="1" i="0" u="none" baseline="0">
                <a:solidFill>
                  <a:srgbClr val="000000"/>
                </a:solidFill>
                <a:latin typeface="Arial"/>
                <a:ea typeface="Arial"/>
                <a:cs typeface="Arial"/>
              </a:rPr>
              <a:t>-N</a:t>
            </a:r>
          </a:p>
        </c:rich>
      </c:tx>
      <c:layout>
        <c:manualLayout>
          <c:xMode val="factor"/>
          <c:yMode val="factor"/>
          <c:x val="0.00325"/>
          <c:y val="0"/>
        </c:manualLayout>
      </c:layout>
      <c:spPr>
        <a:noFill/>
        <a:ln>
          <a:noFill/>
        </a:ln>
      </c:spPr>
    </c:title>
    <c:plotArea>
      <c:layout>
        <c:manualLayout>
          <c:xMode val="edge"/>
          <c:yMode val="edge"/>
          <c:x val="0.06225"/>
          <c:y val="0.19625"/>
          <c:w val="0.92125"/>
          <c:h val="0.63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A data'!$B$6:$B$57</c:f>
              <c:strCache>
                <c:ptCount val="52"/>
                <c:pt idx="0">
                  <c:v>33596</c:v>
                </c:pt>
                <c:pt idx="1">
                  <c:v>33608</c:v>
                </c:pt>
                <c:pt idx="2">
                  <c:v>33613</c:v>
                </c:pt>
                <c:pt idx="3">
                  <c:v>33638</c:v>
                </c:pt>
                <c:pt idx="4">
                  <c:v>33645</c:v>
                </c:pt>
                <c:pt idx="5">
                  <c:v>33653</c:v>
                </c:pt>
                <c:pt idx="6">
                  <c:v>33698</c:v>
                </c:pt>
                <c:pt idx="7">
                  <c:v>33734</c:v>
                </c:pt>
                <c:pt idx="8">
                  <c:v>33905</c:v>
                </c:pt>
                <c:pt idx="9">
                  <c:v>33936</c:v>
                </c:pt>
                <c:pt idx="10">
                  <c:v>33943</c:v>
                </c:pt>
                <c:pt idx="11">
                  <c:v>33988</c:v>
                </c:pt>
                <c:pt idx="12">
                  <c:v>34029</c:v>
                </c:pt>
                <c:pt idx="13">
                  <c:v>34054</c:v>
                </c:pt>
                <c:pt idx="14">
                  <c:v>34315</c:v>
                </c:pt>
                <c:pt idx="15">
                  <c:v>34329</c:v>
                </c:pt>
                <c:pt idx="16">
                  <c:v>34413</c:v>
                </c:pt>
                <c:pt idx="17">
                  <c:v>34419</c:v>
                </c:pt>
                <c:pt idx="18">
                  <c:v>34441</c:v>
                </c:pt>
                <c:pt idx="19">
                  <c:v>34702</c:v>
                </c:pt>
                <c:pt idx="20">
                  <c:v>34711</c:v>
                </c:pt>
                <c:pt idx="21">
                  <c:v>34728</c:v>
                </c:pt>
                <c:pt idx="22">
                  <c:v>34755</c:v>
                </c:pt>
                <c:pt idx="23">
                  <c:v>34763</c:v>
                </c:pt>
                <c:pt idx="24">
                  <c:v>34777</c:v>
                </c:pt>
                <c:pt idx="25">
                  <c:v>34783</c:v>
                </c:pt>
                <c:pt idx="26">
                  <c:v>34833</c:v>
                </c:pt>
                <c:pt idx="27">
                  <c:v>35020</c:v>
                </c:pt>
                <c:pt idx="28">
                  <c:v>35057</c:v>
                </c:pt>
                <c:pt idx="29">
                  <c:v>35087</c:v>
                </c:pt>
                <c:pt idx="30">
                  <c:v>35098</c:v>
                </c:pt>
                <c:pt idx="31">
                  <c:v>35119</c:v>
                </c:pt>
                <c:pt idx="32">
                  <c:v>35141</c:v>
                </c:pt>
                <c:pt idx="33">
                  <c:v>35155</c:v>
                </c:pt>
                <c:pt idx="34">
                  <c:v>35386</c:v>
                </c:pt>
                <c:pt idx="35">
                  <c:v>35393</c:v>
                </c:pt>
                <c:pt idx="36">
                  <c:v>35428</c:v>
                </c:pt>
                <c:pt idx="37">
                  <c:v>35463</c:v>
                </c:pt>
                <c:pt idx="38">
                  <c:v>35799</c:v>
                </c:pt>
                <c:pt idx="39">
                  <c:v>35820</c:v>
                </c:pt>
                <c:pt idx="40">
                  <c:v>35848</c:v>
                </c:pt>
                <c:pt idx="41">
                  <c:v>35855</c:v>
                </c:pt>
                <c:pt idx="42">
                  <c:v>35862</c:v>
                </c:pt>
                <c:pt idx="43">
                  <c:v>35890</c:v>
                </c:pt>
                <c:pt idx="44">
                  <c:v>36104</c:v>
                </c:pt>
                <c:pt idx="45">
                  <c:v>36116</c:v>
                </c:pt>
                <c:pt idx="46">
                  <c:v>36158</c:v>
                </c:pt>
                <c:pt idx="47">
                  <c:v>36172</c:v>
                </c:pt>
                <c:pt idx="48">
                  <c:v>36200</c:v>
                </c:pt>
                <c:pt idx="49">
                  <c:v>36215</c:v>
                </c:pt>
                <c:pt idx="50">
                  <c:v>36230</c:v>
                </c:pt>
                <c:pt idx="51">
                  <c:v>36270</c:v>
                </c:pt>
              </c:strCache>
            </c:strRef>
          </c:cat>
          <c:val>
            <c:numRef>
              <c:f>'Snow Site A data'!$AD$6:$AD$57</c:f>
              <c:numCache>
                <c:ptCount val="52"/>
                <c:pt idx="0">
                  <c:v>1.7857142857142858</c:v>
                </c:pt>
                <c:pt idx="1">
                  <c:v>1.7857142857142858</c:v>
                </c:pt>
                <c:pt idx="2">
                  <c:v>2.857142857142857</c:v>
                </c:pt>
                <c:pt idx="3">
                  <c:v>7</c:v>
                </c:pt>
                <c:pt idx="4">
                  <c:v>2.785714285714286</c:v>
                </c:pt>
                <c:pt idx="5">
                  <c:v>7.428571428571429</c:v>
                </c:pt>
                <c:pt idx="6">
                  <c:v>6.714285714285714</c:v>
                </c:pt>
                <c:pt idx="7">
                  <c:v>1.7857142857142858</c:v>
                </c:pt>
                <c:pt idx="8">
                  <c:v>13.214285714285715</c:v>
                </c:pt>
                <c:pt idx="9">
                  <c:v>5.285714285714285</c:v>
                </c:pt>
                <c:pt idx="10">
                  <c:v>1.7857142857142858</c:v>
                </c:pt>
                <c:pt idx="11">
                  <c:v>10.642857142857142</c:v>
                </c:pt>
                <c:pt idx="12">
                  <c:v>6.2142857142857135</c:v>
                </c:pt>
                <c:pt idx="13">
                  <c:v>1.7857142857142858</c:v>
                </c:pt>
                <c:pt idx="14">
                  <c:v>7.071428571428571</c:v>
                </c:pt>
                <c:pt idx="15">
                  <c:v>6.285714285714285</c:v>
                </c:pt>
                <c:pt idx="16">
                  <c:v>1.7857142857142858</c:v>
                </c:pt>
                <c:pt idx="17">
                  <c:v>1.7857142857142858</c:v>
                </c:pt>
                <c:pt idx="18">
                  <c:v>1.7857142857142858</c:v>
                </c:pt>
                <c:pt idx="19">
                  <c:v>4.285714285714286</c:v>
                </c:pt>
                <c:pt idx="20">
                  <c:v>4.285714285714286</c:v>
                </c:pt>
                <c:pt idx="21">
                  <c:v>7</c:v>
                </c:pt>
                <c:pt idx="22">
                  <c:v>3.5</c:v>
                </c:pt>
                <c:pt idx="23">
                  <c:v>2.7142857142857144</c:v>
                </c:pt>
                <c:pt idx="24">
                  <c:v>3.2142857142857144</c:v>
                </c:pt>
                <c:pt idx="25">
                  <c:v>1.7857142857142858</c:v>
                </c:pt>
                <c:pt idx="26">
                  <c:v>5.2142857142857135</c:v>
                </c:pt>
                <c:pt idx="27">
                  <c:v>5.285714285714285</c:v>
                </c:pt>
                <c:pt idx="28">
                  <c:v>5.142857142857142</c:v>
                </c:pt>
                <c:pt idx="29">
                  <c:v>58.35714285714285</c:v>
                </c:pt>
                <c:pt idx="30">
                  <c:v>20</c:v>
                </c:pt>
                <c:pt idx="31">
                  <c:v>4.357142857142857</c:v>
                </c:pt>
                <c:pt idx="32">
                  <c:v>43.714285714285715</c:v>
                </c:pt>
                <c:pt idx="33">
                  <c:v>10.642857142857142</c:v>
                </c:pt>
                <c:pt idx="34">
                  <c:v>1.7857142857142858</c:v>
                </c:pt>
                <c:pt idx="35">
                  <c:v>5.071428571428571</c:v>
                </c:pt>
                <c:pt idx="36">
                  <c:v>10.57142857142857</c:v>
                </c:pt>
                <c:pt idx="37">
                  <c:v>5.571428571428572</c:v>
                </c:pt>
                <c:pt idx="38">
                  <c:v>2</c:v>
                </c:pt>
                <c:pt idx="39">
                  <c:v>5.5</c:v>
                </c:pt>
                <c:pt idx="40">
                  <c:v>1.7857142857142858</c:v>
                </c:pt>
                <c:pt idx="41">
                  <c:v>1.7857142857142858</c:v>
                </c:pt>
                <c:pt idx="42">
                  <c:v>19.78571428571429</c:v>
                </c:pt>
                <c:pt idx="43">
                  <c:v>1.7857142857142858</c:v>
                </c:pt>
                <c:pt idx="44">
                  <c:v>2.0714285714285716</c:v>
                </c:pt>
                <c:pt idx="45">
                  <c:v>2.357142857142857</c:v>
                </c:pt>
                <c:pt idx="46">
                  <c:v>3.2857142857142856</c:v>
                </c:pt>
                <c:pt idx="47">
                  <c:v>12.857142857142858</c:v>
                </c:pt>
                <c:pt idx="48">
                  <c:v>2</c:v>
                </c:pt>
                <c:pt idx="49">
                  <c:v>4.5</c:v>
                </c:pt>
                <c:pt idx="50">
                  <c:v>47.714285714285715</c:v>
                </c:pt>
                <c:pt idx="51">
                  <c:v>52.57142857142857</c:v>
                </c:pt>
              </c:numCache>
            </c:numRef>
          </c:val>
          <c:smooth val="0"/>
        </c:ser>
        <c:marker val="1"/>
        <c:axId val="57188756"/>
        <c:axId val="44936757"/>
      </c:lineChart>
      <c:dateAx>
        <c:axId val="57188756"/>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2"/>
              <c:y val="-0.0097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4936757"/>
        <c:crosses val="autoZero"/>
        <c:auto val="0"/>
        <c:baseTimeUnit val="days"/>
        <c:majorUnit val="12"/>
        <c:majorTimeUnit val="months"/>
        <c:minorUnit val="12"/>
        <c:minorTimeUnit val="months"/>
        <c:noMultiLvlLbl val="0"/>
      </c:dateAx>
      <c:valAx>
        <c:axId val="44936757"/>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57188756"/>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A
pH</a:t>
            </a:r>
          </a:p>
        </c:rich>
      </c:tx>
      <c:layout>
        <c:manualLayout>
          <c:xMode val="factor"/>
          <c:yMode val="factor"/>
          <c:x val="0.00325"/>
          <c:y val="0"/>
        </c:manualLayout>
      </c:layout>
      <c:spPr>
        <a:noFill/>
        <a:ln>
          <a:noFill/>
        </a:ln>
      </c:spPr>
    </c:title>
    <c:plotArea>
      <c:layout>
        <c:manualLayout>
          <c:xMode val="edge"/>
          <c:yMode val="edge"/>
          <c:x val="0.0575"/>
          <c:y val="0.18625"/>
          <c:w val="0.926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A data'!$B$6:$B$57</c:f>
              <c:strCache>
                <c:ptCount val="52"/>
                <c:pt idx="0">
                  <c:v>33596</c:v>
                </c:pt>
                <c:pt idx="1">
                  <c:v>33608</c:v>
                </c:pt>
                <c:pt idx="2">
                  <c:v>33613</c:v>
                </c:pt>
                <c:pt idx="3">
                  <c:v>33638</c:v>
                </c:pt>
                <c:pt idx="4">
                  <c:v>33645</c:v>
                </c:pt>
                <c:pt idx="5">
                  <c:v>33653</c:v>
                </c:pt>
                <c:pt idx="6">
                  <c:v>33698</c:v>
                </c:pt>
                <c:pt idx="7">
                  <c:v>33734</c:v>
                </c:pt>
                <c:pt idx="8">
                  <c:v>33905</c:v>
                </c:pt>
                <c:pt idx="9">
                  <c:v>33936</c:v>
                </c:pt>
                <c:pt idx="10">
                  <c:v>33943</c:v>
                </c:pt>
                <c:pt idx="11">
                  <c:v>33988</c:v>
                </c:pt>
                <c:pt idx="12">
                  <c:v>34029</c:v>
                </c:pt>
                <c:pt idx="13">
                  <c:v>34054</c:v>
                </c:pt>
                <c:pt idx="14">
                  <c:v>34315</c:v>
                </c:pt>
                <c:pt idx="15">
                  <c:v>34329</c:v>
                </c:pt>
                <c:pt idx="16">
                  <c:v>34413</c:v>
                </c:pt>
                <c:pt idx="17">
                  <c:v>34419</c:v>
                </c:pt>
                <c:pt idx="18">
                  <c:v>34441</c:v>
                </c:pt>
                <c:pt idx="19">
                  <c:v>34702</c:v>
                </c:pt>
                <c:pt idx="20">
                  <c:v>34711</c:v>
                </c:pt>
                <c:pt idx="21">
                  <c:v>34728</c:v>
                </c:pt>
                <c:pt idx="22">
                  <c:v>34755</c:v>
                </c:pt>
                <c:pt idx="23">
                  <c:v>34763</c:v>
                </c:pt>
                <c:pt idx="24">
                  <c:v>34777</c:v>
                </c:pt>
                <c:pt idx="25">
                  <c:v>34783</c:v>
                </c:pt>
                <c:pt idx="26">
                  <c:v>34833</c:v>
                </c:pt>
                <c:pt idx="27">
                  <c:v>35020</c:v>
                </c:pt>
                <c:pt idx="28">
                  <c:v>35057</c:v>
                </c:pt>
                <c:pt idx="29">
                  <c:v>35087</c:v>
                </c:pt>
                <c:pt idx="30">
                  <c:v>35098</c:v>
                </c:pt>
                <c:pt idx="31">
                  <c:v>35119</c:v>
                </c:pt>
                <c:pt idx="32">
                  <c:v>35141</c:v>
                </c:pt>
                <c:pt idx="33">
                  <c:v>35155</c:v>
                </c:pt>
                <c:pt idx="34">
                  <c:v>35386</c:v>
                </c:pt>
                <c:pt idx="35">
                  <c:v>35393</c:v>
                </c:pt>
                <c:pt idx="36">
                  <c:v>35428</c:v>
                </c:pt>
                <c:pt idx="37">
                  <c:v>35463</c:v>
                </c:pt>
                <c:pt idx="38">
                  <c:v>35799</c:v>
                </c:pt>
                <c:pt idx="39">
                  <c:v>35820</c:v>
                </c:pt>
                <c:pt idx="40">
                  <c:v>35848</c:v>
                </c:pt>
                <c:pt idx="41">
                  <c:v>35855</c:v>
                </c:pt>
                <c:pt idx="42">
                  <c:v>35862</c:v>
                </c:pt>
                <c:pt idx="43">
                  <c:v>35890</c:v>
                </c:pt>
                <c:pt idx="44">
                  <c:v>36104</c:v>
                </c:pt>
                <c:pt idx="45">
                  <c:v>36116</c:v>
                </c:pt>
                <c:pt idx="46">
                  <c:v>36158</c:v>
                </c:pt>
                <c:pt idx="47">
                  <c:v>36172</c:v>
                </c:pt>
                <c:pt idx="48">
                  <c:v>36200</c:v>
                </c:pt>
                <c:pt idx="49">
                  <c:v>36215</c:v>
                </c:pt>
                <c:pt idx="50">
                  <c:v>36230</c:v>
                </c:pt>
                <c:pt idx="51">
                  <c:v>36270</c:v>
                </c:pt>
              </c:strCache>
            </c:strRef>
          </c:cat>
          <c:val>
            <c:numRef>
              <c:f>'Snow Site A data'!$Q$6:$Q$57</c:f>
              <c:numCache>
                <c:ptCount val="52"/>
                <c:pt idx="0">
                  <c:v>7.11</c:v>
                </c:pt>
                <c:pt idx="1">
                  <c:v>5.7</c:v>
                </c:pt>
                <c:pt idx="2">
                  <c:v>5.45</c:v>
                </c:pt>
                <c:pt idx="3">
                  <c:v>6.11</c:v>
                </c:pt>
                <c:pt idx="4">
                  <c:v>5.42</c:v>
                </c:pt>
                <c:pt idx="5">
                  <c:v>5.29</c:v>
                </c:pt>
                <c:pt idx="6">
                  <c:v>5.05</c:v>
                </c:pt>
                <c:pt idx="7">
                  <c:v>5.82</c:v>
                </c:pt>
                <c:pt idx="8">
                  <c:v>4.889</c:v>
                </c:pt>
                <c:pt idx="9">
                  <c:v>5.36</c:v>
                </c:pt>
                <c:pt idx="10">
                  <c:v>5.33</c:v>
                </c:pt>
                <c:pt idx="11">
                  <c:v>4.995</c:v>
                </c:pt>
                <c:pt idx="12">
                  <c:v>4.666</c:v>
                </c:pt>
                <c:pt idx="13">
                  <c:v>5.18</c:v>
                </c:pt>
                <c:pt idx="14">
                  <c:v>5.21</c:v>
                </c:pt>
                <c:pt idx="15">
                  <c:v>5.02</c:v>
                </c:pt>
                <c:pt idx="16">
                  <c:v>5.45</c:v>
                </c:pt>
                <c:pt idx="17">
                  <c:v>5.76</c:v>
                </c:pt>
                <c:pt idx="18">
                  <c:v>5.39</c:v>
                </c:pt>
                <c:pt idx="19">
                  <c:v>6.48</c:v>
                </c:pt>
                <c:pt idx="20">
                  <c:v>5.94</c:v>
                </c:pt>
                <c:pt idx="21">
                  <c:v>5.28</c:v>
                </c:pt>
                <c:pt idx="22">
                  <c:v>5.66</c:v>
                </c:pt>
                <c:pt idx="23">
                  <c:v>5.52</c:v>
                </c:pt>
                <c:pt idx="24">
                  <c:v>5.38</c:v>
                </c:pt>
                <c:pt idx="25">
                  <c:v>5.81</c:v>
                </c:pt>
                <c:pt idx="26">
                  <c:v>5.58</c:v>
                </c:pt>
                <c:pt idx="27">
                  <c:v>6.03</c:v>
                </c:pt>
                <c:pt idx="28">
                  <c:v>5.34</c:v>
                </c:pt>
                <c:pt idx="29">
                  <c:v>3.849</c:v>
                </c:pt>
                <c:pt idx="30">
                  <c:v>4.599</c:v>
                </c:pt>
                <c:pt idx="31">
                  <c:v>5.57</c:v>
                </c:pt>
                <c:pt idx="32">
                  <c:v>3.852</c:v>
                </c:pt>
                <c:pt idx="33">
                  <c:v>4.842</c:v>
                </c:pt>
                <c:pt idx="34">
                  <c:v>5.39</c:v>
                </c:pt>
                <c:pt idx="35">
                  <c:v>5.19</c:v>
                </c:pt>
                <c:pt idx="36">
                  <c:v>4.88</c:v>
                </c:pt>
                <c:pt idx="37">
                  <c:v>5.12</c:v>
                </c:pt>
                <c:pt idx="38">
                  <c:v>4.727</c:v>
                </c:pt>
                <c:pt idx="39">
                  <c:v>5.263</c:v>
                </c:pt>
                <c:pt idx="40">
                  <c:v>5.951</c:v>
                </c:pt>
                <c:pt idx="41">
                  <c:v>5.475</c:v>
                </c:pt>
                <c:pt idx="42">
                  <c:v>4.586</c:v>
                </c:pt>
                <c:pt idx="43">
                  <c:v>5.736</c:v>
                </c:pt>
                <c:pt idx="44">
                  <c:v>5.179</c:v>
                </c:pt>
                <c:pt idx="45">
                  <c:v>5.154</c:v>
                </c:pt>
                <c:pt idx="46">
                  <c:v>5.127</c:v>
                </c:pt>
                <c:pt idx="47">
                  <c:v>5.002</c:v>
                </c:pt>
                <c:pt idx="48">
                  <c:v>5.139</c:v>
                </c:pt>
                <c:pt idx="49">
                  <c:v>5.198</c:v>
                </c:pt>
                <c:pt idx="50">
                  <c:v>4.335</c:v>
                </c:pt>
                <c:pt idx="51">
                  <c:v>4.073</c:v>
                </c:pt>
              </c:numCache>
            </c:numRef>
          </c:val>
          <c:smooth val="0"/>
        </c:ser>
        <c:marker val="1"/>
        <c:axId val="1777630"/>
        <c:axId val="15998671"/>
      </c:lineChart>
      <c:dateAx>
        <c:axId val="1777630"/>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08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5998671"/>
        <c:crosses val="autoZero"/>
        <c:auto val="0"/>
        <c:baseTimeUnit val="days"/>
        <c:majorUnit val="12"/>
        <c:majorTimeUnit val="months"/>
        <c:minorUnit val="12"/>
        <c:minorTimeUnit val="months"/>
        <c:noMultiLvlLbl val="0"/>
      </c:dateAx>
      <c:valAx>
        <c:axId val="15998671"/>
        <c:scaling>
          <c:orientation val="minMax"/>
          <c:min val="3"/>
        </c:scaling>
        <c:axPos val="l"/>
        <c:title>
          <c:tx>
            <c:rich>
              <a:bodyPr vert="horz" rot="-5400000" anchor="ctr"/>
              <a:lstStyle/>
              <a:p>
                <a:pPr algn="ctr">
                  <a:defRPr/>
                </a:pPr>
                <a:r>
                  <a:rPr lang="en-US" cap="none" sz="1075" b="1" i="0" u="none" baseline="0">
                    <a:solidFill>
                      <a:srgbClr val="000000"/>
                    </a:solidFill>
                    <a:latin typeface="Arial"/>
                    <a:ea typeface="Arial"/>
                    <a:cs typeface="Arial"/>
                  </a:rPr>
                  <a:t>pH</a:t>
                </a:r>
              </a:p>
            </c:rich>
          </c:tx>
          <c:layout>
            <c:manualLayout>
              <c:xMode val="factor"/>
              <c:yMode val="factor"/>
              <c:x val="-0.00175"/>
              <c:y val="-0.00225"/>
            </c:manualLayout>
          </c:layout>
          <c:overlay val="0"/>
          <c:spPr>
            <a:noFill/>
            <a:ln>
              <a:noFill/>
            </a:ln>
          </c:spPr>
        </c:title>
        <c:delete val="0"/>
        <c:numFmt formatCode="0.0" sourceLinked="0"/>
        <c:majorTickMark val="out"/>
        <c:minorTickMark val="none"/>
        <c:tickLblPos val="nextTo"/>
        <c:spPr>
          <a:ln w="3175">
            <a:solidFill>
              <a:srgbClr val="000000"/>
            </a:solidFill>
          </a:ln>
        </c:spPr>
        <c:crossAx val="1777630"/>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A
P</a:t>
            </a:r>
          </a:p>
        </c:rich>
      </c:tx>
      <c:layout>
        <c:manualLayout>
          <c:xMode val="factor"/>
          <c:yMode val="factor"/>
          <c:x val="0.0032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A data'!$B$6:$B$57</c:f>
              <c:strCache>
                <c:ptCount val="52"/>
                <c:pt idx="0">
                  <c:v>33596</c:v>
                </c:pt>
                <c:pt idx="1">
                  <c:v>33608</c:v>
                </c:pt>
                <c:pt idx="2">
                  <c:v>33613</c:v>
                </c:pt>
                <c:pt idx="3">
                  <c:v>33638</c:v>
                </c:pt>
                <c:pt idx="4">
                  <c:v>33645</c:v>
                </c:pt>
                <c:pt idx="5">
                  <c:v>33653</c:v>
                </c:pt>
                <c:pt idx="6">
                  <c:v>33698</c:v>
                </c:pt>
                <c:pt idx="7">
                  <c:v>33734</c:v>
                </c:pt>
                <c:pt idx="8">
                  <c:v>33905</c:v>
                </c:pt>
                <c:pt idx="9">
                  <c:v>33936</c:v>
                </c:pt>
                <c:pt idx="10">
                  <c:v>33943</c:v>
                </c:pt>
                <c:pt idx="11">
                  <c:v>33988</c:v>
                </c:pt>
                <c:pt idx="12">
                  <c:v>34029</c:v>
                </c:pt>
                <c:pt idx="13">
                  <c:v>34054</c:v>
                </c:pt>
                <c:pt idx="14">
                  <c:v>34315</c:v>
                </c:pt>
                <c:pt idx="15">
                  <c:v>34329</c:v>
                </c:pt>
                <c:pt idx="16">
                  <c:v>34413</c:v>
                </c:pt>
                <c:pt idx="17">
                  <c:v>34419</c:v>
                </c:pt>
                <c:pt idx="18">
                  <c:v>34441</c:v>
                </c:pt>
                <c:pt idx="19">
                  <c:v>34702</c:v>
                </c:pt>
                <c:pt idx="20">
                  <c:v>34711</c:v>
                </c:pt>
                <c:pt idx="21">
                  <c:v>34728</c:v>
                </c:pt>
                <c:pt idx="22">
                  <c:v>34755</c:v>
                </c:pt>
                <c:pt idx="23">
                  <c:v>34763</c:v>
                </c:pt>
                <c:pt idx="24">
                  <c:v>34777</c:v>
                </c:pt>
                <c:pt idx="25">
                  <c:v>34783</c:v>
                </c:pt>
                <c:pt idx="26">
                  <c:v>34833</c:v>
                </c:pt>
                <c:pt idx="27">
                  <c:v>35020</c:v>
                </c:pt>
                <c:pt idx="28">
                  <c:v>35057</c:v>
                </c:pt>
                <c:pt idx="29">
                  <c:v>35087</c:v>
                </c:pt>
                <c:pt idx="30">
                  <c:v>35098</c:v>
                </c:pt>
                <c:pt idx="31">
                  <c:v>35119</c:v>
                </c:pt>
                <c:pt idx="32">
                  <c:v>35141</c:v>
                </c:pt>
                <c:pt idx="33">
                  <c:v>35155</c:v>
                </c:pt>
                <c:pt idx="34">
                  <c:v>35386</c:v>
                </c:pt>
                <c:pt idx="35">
                  <c:v>35393</c:v>
                </c:pt>
                <c:pt idx="36">
                  <c:v>35428</c:v>
                </c:pt>
                <c:pt idx="37">
                  <c:v>35463</c:v>
                </c:pt>
                <c:pt idx="38">
                  <c:v>35799</c:v>
                </c:pt>
                <c:pt idx="39">
                  <c:v>35820</c:v>
                </c:pt>
                <c:pt idx="40">
                  <c:v>35848</c:v>
                </c:pt>
                <c:pt idx="41">
                  <c:v>35855</c:v>
                </c:pt>
                <c:pt idx="42">
                  <c:v>35862</c:v>
                </c:pt>
                <c:pt idx="43">
                  <c:v>35890</c:v>
                </c:pt>
                <c:pt idx="44">
                  <c:v>36104</c:v>
                </c:pt>
                <c:pt idx="45">
                  <c:v>36116</c:v>
                </c:pt>
                <c:pt idx="46">
                  <c:v>36158</c:v>
                </c:pt>
                <c:pt idx="47">
                  <c:v>36172</c:v>
                </c:pt>
                <c:pt idx="48">
                  <c:v>36200</c:v>
                </c:pt>
                <c:pt idx="49">
                  <c:v>36215</c:v>
                </c:pt>
                <c:pt idx="50">
                  <c:v>36230</c:v>
                </c:pt>
                <c:pt idx="51">
                  <c:v>36270</c:v>
                </c:pt>
              </c:strCache>
            </c:strRef>
          </c:cat>
          <c:val>
            <c:numRef>
              <c:f>'Snow Site A data'!$AL$6:$AL$57</c:f>
              <c:numCache>
                <c:ptCount val="52"/>
                <c:pt idx="0">
                  <c:v>4.838709677419355</c:v>
                </c:pt>
                <c:pt idx="1">
                  <c:v>4.838709677419355</c:v>
                </c:pt>
                <c:pt idx="2">
                  <c:v>4.838709677419355</c:v>
                </c:pt>
                <c:pt idx="3">
                  <c:v>4.838709677419355</c:v>
                </c:pt>
                <c:pt idx="4">
                  <c:v>4.838709677419355</c:v>
                </c:pt>
                <c:pt idx="5">
                  <c:v>4.838709677419355</c:v>
                </c:pt>
                <c:pt idx="6">
                  <c:v>4.838709677419355</c:v>
                </c:pt>
                <c:pt idx="7">
                  <c:v>4.838709677419355</c:v>
                </c:pt>
                <c:pt idx="8">
                  <c:v>4.838709677419355</c:v>
                </c:pt>
                <c:pt idx="9">
                  <c:v>4.838709677419355</c:v>
                </c:pt>
                <c:pt idx="10">
                  <c:v>4.838709677419355</c:v>
                </c:pt>
                <c:pt idx="11">
                  <c:v>4.838709677419355</c:v>
                </c:pt>
                <c:pt idx="12">
                  <c:v>4.838709677419355</c:v>
                </c:pt>
                <c:pt idx="13">
                  <c:v>4.838709677419355</c:v>
                </c:pt>
                <c:pt idx="14">
                  <c:v>4.838709677419355</c:v>
                </c:pt>
                <c:pt idx="15">
                  <c:v>4.838709677419355</c:v>
                </c:pt>
                <c:pt idx="16">
                  <c:v>4.838709677419355</c:v>
                </c:pt>
                <c:pt idx="17">
                  <c:v>4.838709677419355</c:v>
                </c:pt>
                <c:pt idx="18">
                  <c:v>4.838709677419355</c:v>
                </c:pt>
                <c:pt idx="19">
                  <c:v>4.838709677419355</c:v>
                </c:pt>
                <c:pt idx="20">
                  <c:v>4.838709677419355</c:v>
                </c:pt>
                <c:pt idx="21">
                  <c:v>4.838709677419355</c:v>
                </c:pt>
                <c:pt idx="22">
                  <c:v>4.838709677419355</c:v>
                </c:pt>
                <c:pt idx="23">
                  <c:v>4.838709677419355</c:v>
                </c:pt>
                <c:pt idx="24">
                  <c:v>4.838709677419355</c:v>
                </c:pt>
                <c:pt idx="25">
                  <c:v>4.838709677419355</c:v>
                </c:pt>
                <c:pt idx="26">
                  <c:v>4.838709677419355</c:v>
                </c:pt>
                <c:pt idx="27">
                  <c:v>4.838709677419355</c:v>
                </c:pt>
                <c:pt idx="28">
                  <c:v>4.838709677419355</c:v>
                </c:pt>
                <c:pt idx="29">
                  <c:v>4.838709677419355</c:v>
                </c:pt>
                <c:pt idx="30">
                  <c:v>4.838709677419355</c:v>
                </c:pt>
                <c:pt idx="31">
                  <c:v>4.838709677419355</c:v>
                </c:pt>
                <c:pt idx="32">
                  <c:v>4.838709677419355</c:v>
                </c:pt>
                <c:pt idx="33">
                  <c:v>4.838709677419355</c:v>
                </c:pt>
                <c:pt idx="34">
                  <c:v>11.729032258064514</c:v>
                </c:pt>
                <c:pt idx="35">
                  <c:v>15.90967741935484</c:v>
                </c:pt>
                <c:pt idx="36">
                  <c:v>9.00967741935484</c:v>
                </c:pt>
                <c:pt idx="37">
                  <c:v>9.435483870967742</c:v>
                </c:pt>
                <c:pt idx="38">
                  <c:v>6.993870967741936</c:v>
                </c:pt>
                <c:pt idx="39">
                  <c:v>9.310645161290322</c:v>
                </c:pt>
                <c:pt idx="40">
                  <c:v>9.53225806451613</c:v>
                </c:pt>
                <c:pt idx="41">
                  <c:v>9.53225806451613</c:v>
                </c:pt>
                <c:pt idx="42">
                  <c:v>9.53225806451613</c:v>
                </c:pt>
                <c:pt idx="43">
                  <c:v>12.619354838709677</c:v>
                </c:pt>
                <c:pt idx="44">
                  <c:v>4.838709677419355</c:v>
                </c:pt>
                <c:pt idx="45">
                  <c:v>4.838709677419355</c:v>
                </c:pt>
                <c:pt idx="46">
                  <c:v>4.838709677419355</c:v>
                </c:pt>
                <c:pt idx="47">
                  <c:v>4.838709677419355</c:v>
                </c:pt>
                <c:pt idx="48">
                  <c:v>4.838709677419355</c:v>
                </c:pt>
                <c:pt idx="49">
                  <c:v>4.838709677419355</c:v>
                </c:pt>
                <c:pt idx="50">
                  <c:v>4.838709677419355</c:v>
                </c:pt>
                <c:pt idx="51">
                  <c:v>4.838709677419355</c:v>
                </c:pt>
              </c:numCache>
            </c:numRef>
          </c:val>
          <c:smooth val="0"/>
        </c:ser>
        <c:marker val="1"/>
        <c:axId val="9770312"/>
        <c:axId val="20823945"/>
      </c:lineChart>
      <c:dateAx>
        <c:axId val="9770312"/>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09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0823945"/>
        <c:crosses val="autoZero"/>
        <c:auto val="0"/>
        <c:baseTimeUnit val="days"/>
        <c:majorUnit val="12"/>
        <c:majorTimeUnit val="months"/>
        <c:minorUnit val="12"/>
        <c:minorTimeUnit val="months"/>
        <c:noMultiLvlLbl val="0"/>
      </c:dateAx>
      <c:valAx>
        <c:axId val="20823945"/>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9770312"/>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A
Alkalinity</a:t>
            </a:r>
          </a:p>
        </c:rich>
      </c:tx>
      <c:layout>
        <c:manualLayout>
          <c:xMode val="factor"/>
          <c:yMode val="factor"/>
          <c:x val="0.0032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A data'!$B$6:$B$57</c:f>
              <c:strCache>
                <c:ptCount val="52"/>
                <c:pt idx="0">
                  <c:v>33596</c:v>
                </c:pt>
                <c:pt idx="1">
                  <c:v>33608</c:v>
                </c:pt>
                <c:pt idx="2">
                  <c:v>33613</c:v>
                </c:pt>
                <c:pt idx="3">
                  <c:v>33638</c:v>
                </c:pt>
                <c:pt idx="4">
                  <c:v>33645</c:v>
                </c:pt>
                <c:pt idx="5">
                  <c:v>33653</c:v>
                </c:pt>
                <c:pt idx="6">
                  <c:v>33698</c:v>
                </c:pt>
                <c:pt idx="7">
                  <c:v>33734</c:v>
                </c:pt>
                <c:pt idx="8">
                  <c:v>33905</c:v>
                </c:pt>
                <c:pt idx="9">
                  <c:v>33936</c:v>
                </c:pt>
                <c:pt idx="10">
                  <c:v>33943</c:v>
                </c:pt>
                <c:pt idx="11">
                  <c:v>33988</c:v>
                </c:pt>
                <c:pt idx="12">
                  <c:v>34029</c:v>
                </c:pt>
                <c:pt idx="13">
                  <c:v>34054</c:v>
                </c:pt>
                <c:pt idx="14">
                  <c:v>34315</c:v>
                </c:pt>
                <c:pt idx="15">
                  <c:v>34329</c:v>
                </c:pt>
                <c:pt idx="16">
                  <c:v>34413</c:v>
                </c:pt>
                <c:pt idx="17">
                  <c:v>34419</c:v>
                </c:pt>
                <c:pt idx="18">
                  <c:v>34441</c:v>
                </c:pt>
                <c:pt idx="19">
                  <c:v>34702</c:v>
                </c:pt>
                <c:pt idx="20">
                  <c:v>34711</c:v>
                </c:pt>
                <c:pt idx="21">
                  <c:v>34728</c:v>
                </c:pt>
                <c:pt idx="22">
                  <c:v>34755</c:v>
                </c:pt>
                <c:pt idx="23">
                  <c:v>34763</c:v>
                </c:pt>
                <c:pt idx="24">
                  <c:v>34777</c:v>
                </c:pt>
                <c:pt idx="25">
                  <c:v>34783</c:v>
                </c:pt>
                <c:pt idx="26">
                  <c:v>34833</c:v>
                </c:pt>
                <c:pt idx="27">
                  <c:v>35020</c:v>
                </c:pt>
                <c:pt idx="28">
                  <c:v>35057</c:v>
                </c:pt>
                <c:pt idx="29">
                  <c:v>35087</c:v>
                </c:pt>
                <c:pt idx="30">
                  <c:v>35098</c:v>
                </c:pt>
                <c:pt idx="31">
                  <c:v>35119</c:v>
                </c:pt>
                <c:pt idx="32">
                  <c:v>35141</c:v>
                </c:pt>
                <c:pt idx="33">
                  <c:v>35155</c:v>
                </c:pt>
                <c:pt idx="34">
                  <c:v>35386</c:v>
                </c:pt>
                <c:pt idx="35">
                  <c:v>35393</c:v>
                </c:pt>
                <c:pt idx="36">
                  <c:v>35428</c:v>
                </c:pt>
                <c:pt idx="37">
                  <c:v>35463</c:v>
                </c:pt>
                <c:pt idx="38">
                  <c:v>35799</c:v>
                </c:pt>
                <c:pt idx="39">
                  <c:v>35820</c:v>
                </c:pt>
                <c:pt idx="40">
                  <c:v>35848</c:v>
                </c:pt>
                <c:pt idx="41">
                  <c:v>35855</c:v>
                </c:pt>
                <c:pt idx="42">
                  <c:v>35862</c:v>
                </c:pt>
                <c:pt idx="43">
                  <c:v>35890</c:v>
                </c:pt>
                <c:pt idx="44">
                  <c:v>36104</c:v>
                </c:pt>
                <c:pt idx="45">
                  <c:v>36116</c:v>
                </c:pt>
                <c:pt idx="46">
                  <c:v>36158</c:v>
                </c:pt>
                <c:pt idx="47">
                  <c:v>36172</c:v>
                </c:pt>
                <c:pt idx="48">
                  <c:v>36200</c:v>
                </c:pt>
                <c:pt idx="49">
                  <c:v>36215</c:v>
                </c:pt>
                <c:pt idx="50">
                  <c:v>36230</c:v>
                </c:pt>
                <c:pt idx="51">
                  <c:v>36270</c:v>
                </c:pt>
              </c:strCache>
            </c:strRef>
          </c:cat>
          <c:val>
            <c:numRef>
              <c:f>'Snow Site A data'!$AU$6:$AU$57</c:f>
              <c:numCache>
                <c:ptCount val="52"/>
                <c:pt idx="0">
                  <c:v>-0.2112995699952478</c:v>
                </c:pt>
                <c:pt idx="1">
                  <c:v>-2.1442506768593717</c:v>
                </c:pt>
                <c:pt idx="2">
                  <c:v>-14.038033524446547</c:v>
                </c:pt>
                <c:pt idx="3">
                  <c:v>-32.24844720496895</c:v>
                </c:pt>
                <c:pt idx="4">
                  <c:v>-4.34738811912726</c:v>
                </c:pt>
                <c:pt idx="5">
                  <c:v>-12.167104634495956</c:v>
                </c:pt>
                <c:pt idx="6">
                  <c:v>-25.77707437490045</c:v>
                </c:pt>
                <c:pt idx="7">
                  <c:v>-3.9181995540691155</c:v>
                </c:pt>
                <c:pt idx="8">
                  <c:v>-28.154323936932634</c:v>
                </c:pt>
                <c:pt idx="9">
                  <c:v>-12.839186176142675</c:v>
                </c:pt>
                <c:pt idx="10">
                  <c:v>-9.260949195731804</c:v>
                </c:pt>
                <c:pt idx="11">
                  <c:v>-22.48248128682911</c:v>
                </c:pt>
                <c:pt idx="12">
                  <c:v>-3.3604873387481575</c:v>
                </c:pt>
                <c:pt idx="13">
                  <c:v>7.51935021500239</c:v>
                </c:pt>
                <c:pt idx="14">
                  <c:v>0.3946886446886424</c:v>
                </c:pt>
                <c:pt idx="15">
                  <c:v>-21.355570154483203</c:v>
                </c:pt>
                <c:pt idx="16">
                  <c:v>2.501094919573177</c:v>
                </c:pt>
                <c:pt idx="17">
                  <c:v>22.932373785634667</c:v>
                </c:pt>
                <c:pt idx="18">
                  <c:v>-14.821767001114827</c:v>
                </c:pt>
                <c:pt idx="19">
                  <c:v>14.216077400860058</c:v>
                </c:pt>
                <c:pt idx="20">
                  <c:v>22.56712852365027</c:v>
                </c:pt>
                <c:pt idx="21">
                  <c:v>-8.863951266125184</c:v>
                </c:pt>
                <c:pt idx="22">
                  <c:v>1.052197802197803</c:v>
                </c:pt>
                <c:pt idx="23">
                  <c:v>2.59060359929925</c:v>
                </c:pt>
                <c:pt idx="24">
                  <c:v>13.528666985188721</c:v>
                </c:pt>
                <c:pt idx="25">
                  <c:v>12.031402293358838</c:v>
                </c:pt>
                <c:pt idx="26">
                  <c:v>-7.787450230928492</c:v>
                </c:pt>
                <c:pt idx="27">
                  <c:v>25.80758082497215</c:v>
                </c:pt>
                <c:pt idx="28">
                  <c:v>-5.183257684344639</c:v>
                </c:pt>
                <c:pt idx="29">
                  <c:v>-139.67318442427143</c:v>
                </c:pt>
                <c:pt idx="30">
                  <c:v>-17.87987736900783</c:v>
                </c:pt>
                <c:pt idx="31">
                  <c:v>-5.48465519987259</c:v>
                </c:pt>
                <c:pt idx="32">
                  <c:v>-195.68589743589746</c:v>
                </c:pt>
                <c:pt idx="33">
                  <c:v>-13.792001114827144</c:v>
                </c:pt>
                <c:pt idx="34">
                  <c:v>16.778901895206246</c:v>
                </c:pt>
                <c:pt idx="35">
                  <c:v>-0.4141583054626494</c:v>
                </c:pt>
                <c:pt idx="36">
                  <c:v>-6.4340858416945395</c:v>
                </c:pt>
                <c:pt idx="37">
                  <c:v>-13.748733874821028</c:v>
                </c:pt>
                <c:pt idx="38">
                  <c:v>-5.117103997451807</c:v>
                </c:pt>
                <c:pt idx="39">
                  <c:v>-20.157567606306827</c:v>
                </c:pt>
                <c:pt idx="40">
                  <c:v>-4.498528647077556</c:v>
                </c:pt>
                <c:pt idx="41">
                  <c:v>-14.058936663879578</c:v>
                </c:pt>
                <c:pt idx="42">
                  <c:v>-35.30747617056858</c:v>
                </c:pt>
                <c:pt idx="43">
                  <c:v>-11.179086717630199</c:v>
                </c:pt>
                <c:pt idx="44">
                  <c:v>-2.705773212294954</c:v>
                </c:pt>
                <c:pt idx="45">
                  <c:v>0.7721532091097458</c:v>
                </c:pt>
                <c:pt idx="46">
                  <c:v>3.1268872431915753</c:v>
                </c:pt>
                <c:pt idx="47">
                  <c:v>-16.681394330307374</c:v>
                </c:pt>
                <c:pt idx="48">
                  <c:v>-7.689723682115016</c:v>
                </c:pt>
                <c:pt idx="49">
                  <c:v>0.26684583532403394</c:v>
                </c:pt>
                <c:pt idx="50">
                  <c:v>-77.2778109571588</c:v>
                </c:pt>
                <c:pt idx="51">
                  <c:v>-108.07404443382703</c:v>
                </c:pt>
              </c:numCache>
            </c:numRef>
          </c:val>
          <c:smooth val="0"/>
        </c:ser>
        <c:marker val="1"/>
        <c:axId val="20939326"/>
        <c:axId val="54236207"/>
      </c:lineChart>
      <c:dateAx>
        <c:axId val="20939326"/>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325"/>
            </c:manualLayout>
          </c:layout>
          <c:overlay val="0"/>
          <c:spPr>
            <a:noFill/>
            <a:ln>
              <a:noFill/>
            </a:ln>
          </c:spPr>
        </c:title>
        <c:delete val="0"/>
        <c:numFmt formatCode="yyyy" sourceLinked="0"/>
        <c:majorTickMark val="out"/>
        <c:minorTickMark val="none"/>
        <c:tickLblPos val="low"/>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4236207"/>
        <c:crosses val="autoZero"/>
        <c:auto val="0"/>
        <c:baseTimeUnit val="days"/>
        <c:majorUnit val="12"/>
        <c:majorTimeUnit val="months"/>
        <c:minorUnit val="12"/>
        <c:minorTimeUnit val="months"/>
        <c:noMultiLvlLbl val="0"/>
      </c:dateAx>
      <c:valAx>
        <c:axId val="54236207"/>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20939326"/>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A
</a:t>
            </a:r>
            <a:r>
              <a:rPr lang="en-US" cap="none" sz="1200" b="1" i="0" u="none" baseline="0">
                <a:solidFill>
                  <a:srgbClr val="000000"/>
                </a:solidFill>
                <a:latin typeface="Arial"/>
                <a:ea typeface="Arial"/>
                <a:cs typeface="Arial"/>
              </a:rPr>
              <a:t>PO</a:t>
            </a:r>
            <a:r>
              <a:rPr lang="en-US" cap="none" sz="1200" b="1" i="0" u="none" baseline="-25000">
                <a:solidFill>
                  <a:srgbClr val="000000"/>
                </a:solidFill>
                <a:latin typeface="Arial"/>
                <a:ea typeface="Arial"/>
                <a:cs typeface="Arial"/>
              </a:rPr>
              <a:t>4</a:t>
            </a:r>
            <a:r>
              <a:rPr lang="en-US" cap="none" sz="1200" b="1" i="0" u="none" baseline="0">
                <a:solidFill>
                  <a:srgbClr val="000000"/>
                </a:solidFill>
                <a:latin typeface="Arial"/>
                <a:ea typeface="Arial"/>
                <a:cs typeface="Arial"/>
              </a:rPr>
              <a:t>-P</a:t>
            </a:r>
          </a:p>
        </c:rich>
      </c:tx>
      <c:layout>
        <c:manualLayout>
          <c:xMode val="factor"/>
          <c:yMode val="factor"/>
          <c:x val="0.00325"/>
          <c:y val="0"/>
        </c:manualLayout>
      </c:layout>
      <c:spPr>
        <a:noFill/>
        <a:ln>
          <a:noFill/>
        </a:ln>
      </c:spPr>
    </c:title>
    <c:plotArea>
      <c:layout>
        <c:manualLayout>
          <c:xMode val="edge"/>
          <c:yMode val="edge"/>
          <c:x val="0.06225"/>
          <c:y val="0.19625"/>
          <c:w val="0.92125"/>
          <c:h val="0.63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A data'!$B$6:$B$57</c:f>
              <c:strCache>
                <c:ptCount val="52"/>
                <c:pt idx="0">
                  <c:v>33596</c:v>
                </c:pt>
                <c:pt idx="1">
                  <c:v>33608</c:v>
                </c:pt>
                <c:pt idx="2">
                  <c:v>33613</c:v>
                </c:pt>
                <c:pt idx="3">
                  <c:v>33638</c:v>
                </c:pt>
                <c:pt idx="4">
                  <c:v>33645</c:v>
                </c:pt>
                <c:pt idx="5">
                  <c:v>33653</c:v>
                </c:pt>
                <c:pt idx="6">
                  <c:v>33698</c:v>
                </c:pt>
                <c:pt idx="7">
                  <c:v>33734</c:v>
                </c:pt>
                <c:pt idx="8">
                  <c:v>33905</c:v>
                </c:pt>
                <c:pt idx="9">
                  <c:v>33936</c:v>
                </c:pt>
                <c:pt idx="10">
                  <c:v>33943</c:v>
                </c:pt>
                <c:pt idx="11">
                  <c:v>33988</c:v>
                </c:pt>
                <c:pt idx="12">
                  <c:v>34029</c:v>
                </c:pt>
                <c:pt idx="13">
                  <c:v>34054</c:v>
                </c:pt>
                <c:pt idx="14">
                  <c:v>34315</c:v>
                </c:pt>
                <c:pt idx="15">
                  <c:v>34329</c:v>
                </c:pt>
                <c:pt idx="16">
                  <c:v>34413</c:v>
                </c:pt>
                <c:pt idx="17">
                  <c:v>34419</c:v>
                </c:pt>
                <c:pt idx="18">
                  <c:v>34441</c:v>
                </c:pt>
                <c:pt idx="19">
                  <c:v>34702</c:v>
                </c:pt>
                <c:pt idx="20">
                  <c:v>34711</c:v>
                </c:pt>
                <c:pt idx="21">
                  <c:v>34728</c:v>
                </c:pt>
                <c:pt idx="22">
                  <c:v>34755</c:v>
                </c:pt>
                <c:pt idx="23">
                  <c:v>34763</c:v>
                </c:pt>
                <c:pt idx="24">
                  <c:v>34777</c:v>
                </c:pt>
                <c:pt idx="25">
                  <c:v>34783</c:v>
                </c:pt>
                <c:pt idx="26">
                  <c:v>34833</c:v>
                </c:pt>
                <c:pt idx="27">
                  <c:v>35020</c:v>
                </c:pt>
                <c:pt idx="28">
                  <c:v>35057</c:v>
                </c:pt>
                <c:pt idx="29">
                  <c:v>35087</c:v>
                </c:pt>
                <c:pt idx="30">
                  <c:v>35098</c:v>
                </c:pt>
                <c:pt idx="31">
                  <c:v>35119</c:v>
                </c:pt>
                <c:pt idx="32">
                  <c:v>35141</c:v>
                </c:pt>
                <c:pt idx="33">
                  <c:v>35155</c:v>
                </c:pt>
                <c:pt idx="34">
                  <c:v>35386</c:v>
                </c:pt>
                <c:pt idx="35">
                  <c:v>35393</c:v>
                </c:pt>
                <c:pt idx="36">
                  <c:v>35428</c:v>
                </c:pt>
                <c:pt idx="37">
                  <c:v>35463</c:v>
                </c:pt>
                <c:pt idx="38">
                  <c:v>35799</c:v>
                </c:pt>
                <c:pt idx="39">
                  <c:v>35820</c:v>
                </c:pt>
                <c:pt idx="40">
                  <c:v>35848</c:v>
                </c:pt>
                <c:pt idx="41">
                  <c:v>35855</c:v>
                </c:pt>
                <c:pt idx="42">
                  <c:v>35862</c:v>
                </c:pt>
                <c:pt idx="43">
                  <c:v>35890</c:v>
                </c:pt>
                <c:pt idx="44">
                  <c:v>36104</c:v>
                </c:pt>
                <c:pt idx="45">
                  <c:v>36116</c:v>
                </c:pt>
                <c:pt idx="46">
                  <c:v>36158</c:v>
                </c:pt>
                <c:pt idx="47">
                  <c:v>36172</c:v>
                </c:pt>
                <c:pt idx="48">
                  <c:v>36200</c:v>
                </c:pt>
                <c:pt idx="49">
                  <c:v>36215</c:v>
                </c:pt>
                <c:pt idx="50">
                  <c:v>36230</c:v>
                </c:pt>
                <c:pt idx="51">
                  <c:v>36270</c:v>
                </c:pt>
              </c:strCache>
            </c:strRef>
          </c:cat>
          <c:val>
            <c:numRef>
              <c:f>'Snow Site A data'!$AE$6:$AE$57</c:f>
              <c:numCache>
                <c:ptCount val="52"/>
                <c:pt idx="0">
                  <c:v>1.064516129032258</c:v>
                </c:pt>
                <c:pt idx="1">
                  <c:v>1.258064516129032</c:v>
                </c:pt>
                <c:pt idx="2">
                  <c:v>1.161290322580645</c:v>
                </c:pt>
                <c:pt idx="3">
                  <c:v>0.4838709677419355</c:v>
                </c:pt>
                <c:pt idx="4">
                  <c:v>0.4838709677419355</c:v>
                </c:pt>
                <c:pt idx="5">
                  <c:v>0.4838709677419355</c:v>
                </c:pt>
                <c:pt idx="6">
                  <c:v>0.4838709677419355</c:v>
                </c:pt>
                <c:pt idx="7">
                  <c:v>0.4838709677419355</c:v>
                </c:pt>
                <c:pt idx="8">
                  <c:v>0.4838709677419355</c:v>
                </c:pt>
                <c:pt idx="9">
                  <c:v>0.4838709677419355</c:v>
                </c:pt>
                <c:pt idx="10">
                  <c:v>0.4838709677419355</c:v>
                </c:pt>
                <c:pt idx="11">
                  <c:v>0.4838709677419355</c:v>
                </c:pt>
                <c:pt idx="12">
                  <c:v>1.064516129032258</c:v>
                </c:pt>
                <c:pt idx="13">
                  <c:v>1.3548387096774195</c:v>
                </c:pt>
                <c:pt idx="14">
                  <c:v>0.4838709677419355</c:v>
                </c:pt>
                <c:pt idx="15">
                  <c:v>0.4838709677419355</c:v>
                </c:pt>
                <c:pt idx="16">
                  <c:v>0.4838709677419355</c:v>
                </c:pt>
                <c:pt idx="17">
                  <c:v>0.4838709677419355</c:v>
                </c:pt>
                <c:pt idx="18">
                  <c:v>0.4838709677419355</c:v>
                </c:pt>
                <c:pt idx="19">
                  <c:v>0.4838709677419355</c:v>
                </c:pt>
                <c:pt idx="20">
                  <c:v>0.4838709677419355</c:v>
                </c:pt>
                <c:pt idx="21">
                  <c:v>0.4838709677419355</c:v>
                </c:pt>
                <c:pt idx="22">
                  <c:v>0.4838709677419355</c:v>
                </c:pt>
                <c:pt idx="23">
                  <c:v>1.3548387096774195</c:v>
                </c:pt>
                <c:pt idx="24">
                  <c:v>1.064516129032258</c:v>
                </c:pt>
                <c:pt idx="25">
                  <c:v>0.4838709677419355</c:v>
                </c:pt>
                <c:pt idx="26">
                  <c:v>0.4838709677419355</c:v>
                </c:pt>
                <c:pt idx="27">
                  <c:v>0.4838709677419355</c:v>
                </c:pt>
                <c:pt idx="28">
                  <c:v>0.4838709677419355</c:v>
                </c:pt>
                <c:pt idx="29">
                  <c:v>0.4838709677419355</c:v>
                </c:pt>
                <c:pt idx="30">
                  <c:v>0.4838709677419355</c:v>
                </c:pt>
                <c:pt idx="31">
                  <c:v>0.4838709677419355</c:v>
                </c:pt>
                <c:pt idx="32">
                  <c:v>0.4838709677419355</c:v>
                </c:pt>
                <c:pt idx="33">
                  <c:v>0.4838709677419355</c:v>
                </c:pt>
                <c:pt idx="34">
                  <c:v>0.4838709677419355</c:v>
                </c:pt>
                <c:pt idx="35">
                  <c:v>0.4838709677419355</c:v>
                </c:pt>
                <c:pt idx="36">
                  <c:v>0.6774193548387097</c:v>
                </c:pt>
                <c:pt idx="37">
                  <c:v>0.4838709677419355</c:v>
                </c:pt>
                <c:pt idx="38">
                  <c:v>1.064516129032258</c:v>
                </c:pt>
                <c:pt idx="39">
                  <c:v>1.064516129032258</c:v>
                </c:pt>
                <c:pt idx="40">
                  <c:v>1.103225806451613</c:v>
                </c:pt>
                <c:pt idx="41">
                  <c:v>0.9580645161290323</c:v>
                </c:pt>
                <c:pt idx="42">
                  <c:v>0.9774193548387096</c:v>
                </c:pt>
                <c:pt idx="43">
                  <c:v>2.032258064516129</c:v>
                </c:pt>
                <c:pt idx="44">
                  <c:v>0.4838709677419355</c:v>
                </c:pt>
                <c:pt idx="45">
                  <c:v>0.4838709677419355</c:v>
                </c:pt>
                <c:pt idx="46">
                  <c:v>0.4838709677419355</c:v>
                </c:pt>
                <c:pt idx="47">
                  <c:v>0.4838709677419355</c:v>
                </c:pt>
                <c:pt idx="48">
                  <c:v>0.4838709677419355</c:v>
                </c:pt>
                <c:pt idx="49">
                  <c:v>0.4838709677419355</c:v>
                </c:pt>
                <c:pt idx="50">
                  <c:v>0.4838709677419355</c:v>
                </c:pt>
                <c:pt idx="51">
                  <c:v>0.4838709677419355</c:v>
                </c:pt>
              </c:numCache>
            </c:numRef>
          </c:val>
          <c:smooth val="0"/>
        </c:ser>
        <c:marker val="1"/>
        <c:axId val="53197778"/>
        <c:axId val="9017955"/>
      </c:lineChart>
      <c:dateAx>
        <c:axId val="53197778"/>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097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9017955"/>
        <c:crosses val="autoZero"/>
        <c:auto val="0"/>
        <c:baseTimeUnit val="days"/>
        <c:majorUnit val="12"/>
        <c:majorTimeUnit val="months"/>
        <c:minorUnit val="12"/>
        <c:minorTimeUnit val="months"/>
        <c:noMultiLvlLbl val="0"/>
      </c:dateAx>
      <c:valAx>
        <c:axId val="9017955"/>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0" sourceLinked="0"/>
        <c:majorTickMark val="out"/>
        <c:minorTickMark val="none"/>
        <c:tickLblPos val="nextTo"/>
        <c:spPr>
          <a:ln w="3175">
            <a:solidFill>
              <a:srgbClr val="000000"/>
            </a:solidFill>
          </a:ln>
        </c:spPr>
        <c:crossAx val="53197778"/>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A
S</a:t>
            </a:r>
          </a:p>
        </c:rich>
      </c:tx>
      <c:layout>
        <c:manualLayout>
          <c:xMode val="factor"/>
          <c:yMode val="factor"/>
          <c:x val="0.0032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A data'!$B$6:$B$57</c:f>
              <c:strCache>
                <c:ptCount val="52"/>
                <c:pt idx="0">
                  <c:v>33596</c:v>
                </c:pt>
                <c:pt idx="1">
                  <c:v>33608</c:v>
                </c:pt>
                <c:pt idx="2">
                  <c:v>33613</c:v>
                </c:pt>
                <c:pt idx="3">
                  <c:v>33638</c:v>
                </c:pt>
                <c:pt idx="4">
                  <c:v>33645</c:v>
                </c:pt>
                <c:pt idx="5">
                  <c:v>33653</c:v>
                </c:pt>
                <c:pt idx="6">
                  <c:v>33698</c:v>
                </c:pt>
                <c:pt idx="7">
                  <c:v>33734</c:v>
                </c:pt>
                <c:pt idx="8">
                  <c:v>33905</c:v>
                </c:pt>
                <c:pt idx="9">
                  <c:v>33936</c:v>
                </c:pt>
                <c:pt idx="10">
                  <c:v>33943</c:v>
                </c:pt>
                <c:pt idx="11">
                  <c:v>33988</c:v>
                </c:pt>
                <c:pt idx="12">
                  <c:v>34029</c:v>
                </c:pt>
                <c:pt idx="13">
                  <c:v>34054</c:v>
                </c:pt>
                <c:pt idx="14">
                  <c:v>34315</c:v>
                </c:pt>
                <c:pt idx="15">
                  <c:v>34329</c:v>
                </c:pt>
                <c:pt idx="16">
                  <c:v>34413</c:v>
                </c:pt>
                <c:pt idx="17">
                  <c:v>34419</c:v>
                </c:pt>
                <c:pt idx="18">
                  <c:v>34441</c:v>
                </c:pt>
                <c:pt idx="19">
                  <c:v>34702</c:v>
                </c:pt>
                <c:pt idx="20">
                  <c:v>34711</c:v>
                </c:pt>
                <c:pt idx="21">
                  <c:v>34728</c:v>
                </c:pt>
                <c:pt idx="22">
                  <c:v>34755</c:v>
                </c:pt>
                <c:pt idx="23">
                  <c:v>34763</c:v>
                </c:pt>
                <c:pt idx="24">
                  <c:v>34777</c:v>
                </c:pt>
                <c:pt idx="25">
                  <c:v>34783</c:v>
                </c:pt>
                <c:pt idx="26">
                  <c:v>34833</c:v>
                </c:pt>
                <c:pt idx="27">
                  <c:v>35020</c:v>
                </c:pt>
                <c:pt idx="28">
                  <c:v>35057</c:v>
                </c:pt>
                <c:pt idx="29">
                  <c:v>35087</c:v>
                </c:pt>
                <c:pt idx="30">
                  <c:v>35098</c:v>
                </c:pt>
                <c:pt idx="31">
                  <c:v>35119</c:v>
                </c:pt>
                <c:pt idx="32">
                  <c:v>35141</c:v>
                </c:pt>
                <c:pt idx="33">
                  <c:v>35155</c:v>
                </c:pt>
                <c:pt idx="34">
                  <c:v>35386</c:v>
                </c:pt>
                <c:pt idx="35">
                  <c:v>35393</c:v>
                </c:pt>
                <c:pt idx="36">
                  <c:v>35428</c:v>
                </c:pt>
                <c:pt idx="37">
                  <c:v>35463</c:v>
                </c:pt>
                <c:pt idx="38">
                  <c:v>35799</c:v>
                </c:pt>
                <c:pt idx="39">
                  <c:v>35820</c:v>
                </c:pt>
                <c:pt idx="40">
                  <c:v>35848</c:v>
                </c:pt>
                <c:pt idx="41">
                  <c:v>35855</c:v>
                </c:pt>
                <c:pt idx="42">
                  <c:v>35862</c:v>
                </c:pt>
                <c:pt idx="43">
                  <c:v>35890</c:v>
                </c:pt>
                <c:pt idx="44">
                  <c:v>36104</c:v>
                </c:pt>
                <c:pt idx="45">
                  <c:v>36116</c:v>
                </c:pt>
                <c:pt idx="46">
                  <c:v>36158</c:v>
                </c:pt>
                <c:pt idx="47">
                  <c:v>36172</c:v>
                </c:pt>
                <c:pt idx="48">
                  <c:v>36200</c:v>
                </c:pt>
                <c:pt idx="49">
                  <c:v>36215</c:v>
                </c:pt>
                <c:pt idx="50">
                  <c:v>36230</c:v>
                </c:pt>
                <c:pt idx="51">
                  <c:v>36270</c:v>
                </c:pt>
              </c:strCache>
            </c:strRef>
          </c:cat>
          <c:val>
            <c:numRef>
              <c:f>'Snow Site A data'!$AM$6:$AM$57</c:f>
              <c:numCache>
                <c:ptCount val="52"/>
                <c:pt idx="0">
                  <c:v>16.875</c:v>
                </c:pt>
                <c:pt idx="1">
                  <c:v>43.75</c:v>
                </c:pt>
                <c:pt idx="2">
                  <c:v>16.875</c:v>
                </c:pt>
                <c:pt idx="3">
                  <c:v>46.875</c:v>
                </c:pt>
                <c:pt idx="4">
                  <c:v>21.25</c:v>
                </c:pt>
                <c:pt idx="5">
                  <c:v>15</c:v>
                </c:pt>
                <c:pt idx="6">
                  <c:v>68.125</c:v>
                </c:pt>
                <c:pt idx="7">
                  <c:v>4.375</c:v>
                </c:pt>
                <c:pt idx="8">
                  <c:v>7.5</c:v>
                </c:pt>
                <c:pt idx="9">
                  <c:v>21.25</c:v>
                </c:pt>
                <c:pt idx="10">
                  <c:v>4.375</c:v>
                </c:pt>
                <c:pt idx="11">
                  <c:v>4.375</c:v>
                </c:pt>
                <c:pt idx="12">
                  <c:v>104.375</c:v>
                </c:pt>
                <c:pt idx="13">
                  <c:v>20</c:v>
                </c:pt>
                <c:pt idx="14">
                  <c:v>23.125</c:v>
                </c:pt>
                <c:pt idx="15">
                  <c:v>11.875</c:v>
                </c:pt>
                <c:pt idx="16">
                  <c:v>19.375</c:v>
                </c:pt>
                <c:pt idx="17">
                  <c:v>24.375</c:v>
                </c:pt>
                <c:pt idx="18">
                  <c:v>4.375</c:v>
                </c:pt>
                <c:pt idx="19">
                  <c:v>36.875</c:v>
                </c:pt>
                <c:pt idx="20">
                  <c:v>32.5</c:v>
                </c:pt>
                <c:pt idx="21">
                  <c:v>15.625</c:v>
                </c:pt>
                <c:pt idx="22">
                  <c:v>8.75</c:v>
                </c:pt>
                <c:pt idx="23">
                  <c:v>4.375</c:v>
                </c:pt>
                <c:pt idx="24">
                  <c:v>10.925</c:v>
                </c:pt>
                <c:pt idx="25">
                  <c:v>9.775</c:v>
                </c:pt>
                <c:pt idx="26">
                  <c:v>4.375</c:v>
                </c:pt>
                <c:pt idx="27">
                  <c:v>22.387500000000003</c:v>
                </c:pt>
                <c:pt idx="28">
                  <c:v>9.5</c:v>
                </c:pt>
                <c:pt idx="29">
                  <c:v>278.79375</c:v>
                </c:pt>
                <c:pt idx="30">
                  <c:v>58.7875</c:v>
                </c:pt>
                <c:pt idx="31">
                  <c:v>7.43125</c:v>
                </c:pt>
                <c:pt idx="32">
                  <c:v>203.31875</c:v>
                </c:pt>
                <c:pt idx="33">
                  <c:v>58.59375</c:v>
                </c:pt>
                <c:pt idx="34">
                  <c:v>4.7749999999999995</c:v>
                </c:pt>
                <c:pt idx="35">
                  <c:v>8.6625</c:v>
                </c:pt>
                <c:pt idx="36">
                  <c:v>10.34375</c:v>
                </c:pt>
                <c:pt idx="37">
                  <c:v>121.7</c:v>
                </c:pt>
                <c:pt idx="38">
                  <c:v>24.9375</c:v>
                </c:pt>
                <c:pt idx="39">
                  <c:v>39.974999999999994</c:v>
                </c:pt>
                <c:pt idx="40">
                  <c:v>4.375</c:v>
                </c:pt>
                <c:pt idx="41">
                  <c:v>11.1875</c:v>
                </c:pt>
                <c:pt idx="42">
                  <c:v>46.887499999999996</c:v>
                </c:pt>
                <c:pt idx="43">
                  <c:v>7.0375000000000005</c:v>
                </c:pt>
                <c:pt idx="44">
                  <c:v>4.375</c:v>
                </c:pt>
                <c:pt idx="45">
                  <c:v>16.25</c:v>
                </c:pt>
                <c:pt idx="46">
                  <c:v>13.125</c:v>
                </c:pt>
                <c:pt idx="47">
                  <c:v>12.5</c:v>
                </c:pt>
                <c:pt idx="48">
                  <c:v>49.375</c:v>
                </c:pt>
                <c:pt idx="49">
                  <c:v>57.5</c:v>
                </c:pt>
                <c:pt idx="50">
                  <c:v>79.375</c:v>
                </c:pt>
                <c:pt idx="51">
                  <c:v>80</c:v>
                </c:pt>
              </c:numCache>
            </c:numRef>
          </c:val>
          <c:smooth val="0"/>
        </c:ser>
        <c:marker val="1"/>
        <c:axId val="14052732"/>
        <c:axId val="59365725"/>
      </c:lineChart>
      <c:dateAx>
        <c:axId val="14052732"/>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1"/>
              <c:y val="-0.011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9365725"/>
        <c:crosses val="autoZero"/>
        <c:auto val="0"/>
        <c:baseTimeUnit val="days"/>
        <c:majorUnit val="12"/>
        <c:majorTimeUnit val="months"/>
        <c:minorUnit val="12"/>
        <c:minorTimeUnit val="months"/>
        <c:noMultiLvlLbl val="0"/>
      </c:dateAx>
      <c:valAx>
        <c:axId val="59365725"/>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14052732"/>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A
Si</a:t>
            </a:r>
          </a:p>
        </c:rich>
      </c:tx>
      <c:layout>
        <c:manualLayout>
          <c:xMode val="factor"/>
          <c:yMode val="factor"/>
          <c:x val="0.0032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A data'!$B$6:$B$57</c:f>
              <c:strCache>
                <c:ptCount val="52"/>
                <c:pt idx="0">
                  <c:v>33596</c:v>
                </c:pt>
                <c:pt idx="1">
                  <c:v>33608</c:v>
                </c:pt>
                <c:pt idx="2">
                  <c:v>33613</c:v>
                </c:pt>
                <c:pt idx="3">
                  <c:v>33638</c:v>
                </c:pt>
                <c:pt idx="4">
                  <c:v>33645</c:v>
                </c:pt>
                <c:pt idx="5">
                  <c:v>33653</c:v>
                </c:pt>
                <c:pt idx="6">
                  <c:v>33698</c:v>
                </c:pt>
                <c:pt idx="7">
                  <c:v>33734</c:v>
                </c:pt>
                <c:pt idx="8">
                  <c:v>33905</c:v>
                </c:pt>
                <c:pt idx="9">
                  <c:v>33936</c:v>
                </c:pt>
                <c:pt idx="10">
                  <c:v>33943</c:v>
                </c:pt>
                <c:pt idx="11">
                  <c:v>33988</c:v>
                </c:pt>
                <c:pt idx="12">
                  <c:v>34029</c:v>
                </c:pt>
                <c:pt idx="13">
                  <c:v>34054</c:v>
                </c:pt>
                <c:pt idx="14">
                  <c:v>34315</c:v>
                </c:pt>
                <c:pt idx="15">
                  <c:v>34329</c:v>
                </c:pt>
                <c:pt idx="16">
                  <c:v>34413</c:v>
                </c:pt>
                <c:pt idx="17">
                  <c:v>34419</c:v>
                </c:pt>
                <c:pt idx="18">
                  <c:v>34441</c:v>
                </c:pt>
                <c:pt idx="19">
                  <c:v>34702</c:v>
                </c:pt>
                <c:pt idx="20">
                  <c:v>34711</c:v>
                </c:pt>
                <c:pt idx="21">
                  <c:v>34728</c:v>
                </c:pt>
                <c:pt idx="22">
                  <c:v>34755</c:v>
                </c:pt>
                <c:pt idx="23">
                  <c:v>34763</c:v>
                </c:pt>
                <c:pt idx="24">
                  <c:v>34777</c:v>
                </c:pt>
                <c:pt idx="25">
                  <c:v>34783</c:v>
                </c:pt>
                <c:pt idx="26">
                  <c:v>34833</c:v>
                </c:pt>
                <c:pt idx="27">
                  <c:v>35020</c:v>
                </c:pt>
                <c:pt idx="28">
                  <c:v>35057</c:v>
                </c:pt>
                <c:pt idx="29">
                  <c:v>35087</c:v>
                </c:pt>
                <c:pt idx="30">
                  <c:v>35098</c:v>
                </c:pt>
                <c:pt idx="31">
                  <c:v>35119</c:v>
                </c:pt>
                <c:pt idx="32">
                  <c:v>35141</c:v>
                </c:pt>
                <c:pt idx="33">
                  <c:v>35155</c:v>
                </c:pt>
                <c:pt idx="34">
                  <c:v>35386</c:v>
                </c:pt>
                <c:pt idx="35">
                  <c:v>35393</c:v>
                </c:pt>
                <c:pt idx="36">
                  <c:v>35428</c:v>
                </c:pt>
                <c:pt idx="37">
                  <c:v>35463</c:v>
                </c:pt>
                <c:pt idx="38">
                  <c:v>35799</c:v>
                </c:pt>
                <c:pt idx="39">
                  <c:v>35820</c:v>
                </c:pt>
                <c:pt idx="40">
                  <c:v>35848</c:v>
                </c:pt>
                <c:pt idx="41">
                  <c:v>35855</c:v>
                </c:pt>
                <c:pt idx="42">
                  <c:v>35862</c:v>
                </c:pt>
                <c:pt idx="43">
                  <c:v>35890</c:v>
                </c:pt>
                <c:pt idx="44">
                  <c:v>36104</c:v>
                </c:pt>
                <c:pt idx="45">
                  <c:v>36116</c:v>
                </c:pt>
                <c:pt idx="46">
                  <c:v>36158</c:v>
                </c:pt>
                <c:pt idx="47">
                  <c:v>36172</c:v>
                </c:pt>
                <c:pt idx="48">
                  <c:v>36200</c:v>
                </c:pt>
                <c:pt idx="49">
                  <c:v>36215</c:v>
                </c:pt>
                <c:pt idx="50">
                  <c:v>36230</c:v>
                </c:pt>
                <c:pt idx="51">
                  <c:v>36270</c:v>
                </c:pt>
              </c:strCache>
            </c:strRef>
          </c:cat>
          <c:val>
            <c:numRef>
              <c:f>'Snow Site A data'!$AB$6:$AB$57</c:f>
              <c:numCache>
                <c:ptCount val="52"/>
                <c:pt idx="0">
                  <c:v>4.285714285714286</c:v>
                </c:pt>
                <c:pt idx="1">
                  <c:v>4.285714285714286</c:v>
                </c:pt>
                <c:pt idx="2">
                  <c:v>4.285714285714286</c:v>
                </c:pt>
                <c:pt idx="3">
                  <c:v>4.285714285714286</c:v>
                </c:pt>
                <c:pt idx="4">
                  <c:v>4.285714285714286</c:v>
                </c:pt>
                <c:pt idx="5">
                  <c:v>4.285714285714286</c:v>
                </c:pt>
                <c:pt idx="6">
                  <c:v>4.285714285714286</c:v>
                </c:pt>
                <c:pt idx="7">
                  <c:v>4.285714285714286</c:v>
                </c:pt>
                <c:pt idx="8">
                  <c:v>4.285714285714286</c:v>
                </c:pt>
                <c:pt idx="9">
                  <c:v>4.285714285714286</c:v>
                </c:pt>
                <c:pt idx="10">
                  <c:v>4.285714285714286</c:v>
                </c:pt>
                <c:pt idx="11">
                  <c:v>4.285714285714286</c:v>
                </c:pt>
                <c:pt idx="12">
                  <c:v>4.285714285714286</c:v>
                </c:pt>
                <c:pt idx="13">
                  <c:v>4.285714285714286</c:v>
                </c:pt>
                <c:pt idx="14">
                  <c:v>4.285714285714286</c:v>
                </c:pt>
                <c:pt idx="15">
                  <c:v>4.285714285714286</c:v>
                </c:pt>
                <c:pt idx="16">
                  <c:v>5.714285714285714</c:v>
                </c:pt>
                <c:pt idx="17">
                  <c:v>4.285714285714286</c:v>
                </c:pt>
                <c:pt idx="18">
                  <c:v>4.285714285714286</c:v>
                </c:pt>
                <c:pt idx="19">
                  <c:v>4.285714285714286</c:v>
                </c:pt>
                <c:pt idx="20">
                  <c:v>4.285714285714286</c:v>
                </c:pt>
                <c:pt idx="21">
                  <c:v>4.285714285714286</c:v>
                </c:pt>
                <c:pt idx="22">
                  <c:v>4.285714285714286</c:v>
                </c:pt>
                <c:pt idx="23">
                  <c:v>4.285714285714286</c:v>
                </c:pt>
                <c:pt idx="24">
                  <c:v>4.285714285714286</c:v>
                </c:pt>
                <c:pt idx="25">
                  <c:v>4.285714285714286</c:v>
                </c:pt>
                <c:pt idx="26">
                  <c:v>4.285714285714286</c:v>
                </c:pt>
                <c:pt idx="27">
                  <c:v>4.285714285714286</c:v>
                </c:pt>
                <c:pt idx="28">
                  <c:v>4.285714285714286</c:v>
                </c:pt>
                <c:pt idx="29">
                  <c:v>4.285714285714286</c:v>
                </c:pt>
                <c:pt idx="30">
                  <c:v>4.285714285714286</c:v>
                </c:pt>
                <c:pt idx="31">
                  <c:v>4.285714285714286</c:v>
                </c:pt>
                <c:pt idx="32">
                  <c:v>4.285714285714286</c:v>
                </c:pt>
                <c:pt idx="33">
                  <c:v>4.285714285714286</c:v>
                </c:pt>
                <c:pt idx="34">
                  <c:v>4.285714285714286</c:v>
                </c:pt>
                <c:pt idx="35">
                  <c:v>4.285714285714286</c:v>
                </c:pt>
                <c:pt idx="36">
                  <c:v>4.285714285714286</c:v>
                </c:pt>
                <c:pt idx="37">
                  <c:v>4.285714285714286</c:v>
                </c:pt>
                <c:pt idx="38">
                  <c:v>4.285714285714286</c:v>
                </c:pt>
                <c:pt idx="39">
                  <c:v>4.285714285714286</c:v>
                </c:pt>
                <c:pt idx="40">
                  <c:v>4.285714285714286</c:v>
                </c:pt>
                <c:pt idx="41">
                  <c:v>4.285714285714286</c:v>
                </c:pt>
                <c:pt idx="42">
                  <c:v>4.285714285714286</c:v>
                </c:pt>
                <c:pt idx="43">
                  <c:v>4.285714285714286</c:v>
                </c:pt>
                <c:pt idx="44">
                  <c:v>4.285714285714286</c:v>
                </c:pt>
                <c:pt idx="45">
                  <c:v>4.285714285714286</c:v>
                </c:pt>
                <c:pt idx="46">
                  <c:v>4.285714285714286</c:v>
                </c:pt>
                <c:pt idx="47">
                  <c:v>4.285714285714286</c:v>
                </c:pt>
                <c:pt idx="48">
                  <c:v>4.285714285714286</c:v>
                </c:pt>
                <c:pt idx="49">
                  <c:v>4.285714285714286</c:v>
                </c:pt>
                <c:pt idx="50">
                  <c:v>4.285714285714286</c:v>
                </c:pt>
                <c:pt idx="51">
                  <c:v>4.285714285714286</c:v>
                </c:pt>
              </c:numCache>
            </c:numRef>
          </c:val>
          <c:smooth val="0"/>
        </c:ser>
        <c:marker val="1"/>
        <c:axId val="64529478"/>
        <c:axId val="43894391"/>
      </c:lineChart>
      <c:dateAx>
        <c:axId val="64529478"/>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1"/>
              <c:y val="-0.008"/>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3894391"/>
        <c:crosses val="autoZero"/>
        <c:auto val="0"/>
        <c:baseTimeUnit val="days"/>
        <c:majorUnit val="12"/>
        <c:majorTimeUnit val="months"/>
        <c:minorUnit val="12"/>
        <c:minorTimeUnit val="months"/>
        <c:noMultiLvlLbl val="0"/>
      </c:dateAx>
      <c:valAx>
        <c:axId val="43894391"/>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64529478"/>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A
</a:t>
            </a:r>
            <a:r>
              <a:rPr lang="en-US" cap="none" sz="1200" b="1" i="0" u="none" baseline="0">
                <a:solidFill>
                  <a:srgbClr val="000000"/>
                </a:solidFill>
                <a:latin typeface="Arial"/>
                <a:ea typeface="Arial"/>
                <a:cs typeface="Arial"/>
              </a:rPr>
              <a:t>SO</a:t>
            </a:r>
            <a:r>
              <a:rPr lang="en-US" cap="none" sz="1200" b="1" i="0" u="none" baseline="-25000">
                <a:solidFill>
                  <a:srgbClr val="000000"/>
                </a:solidFill>
                <a:latin typeface="Arial"/>
                <a:ea typeface="Arial"/>
                <a:cs typeface="Arial"/>
              </a:rPr>
              <a:t>4</a:t>
            </a:r>
            <a:r>
              <a:rPr lang="en-US" cap="none" sz="1200" b="1" i="0" u="none" baseline="0">
                <a:solidFill>
                  <a:srgbClr val="000000"/>
                </a:solidFill>
                <a:latin typeface="Arial"/>
                <a:ea typeface="Arial"/>
                <a:cs typeface="Arial"/>
              </a:rPr>
              <a:t>-S</a:t>
            </a:r>
          </a:p>
        </c:rich>
      </c:tx>
      <c:layout>
        <c:manualLayout>
          <c:xMode val="factor"/>
          <c:yMode val="factor"/>
          <c:x val="0.00325"/>
          <c:y val="0"/>
        </c:manualLayout>
      </c:layout>
      <c:spPr>
        <a:noFill/>
        <a:ln>
          <a:noFill/>
        </a:ln>
      </c:spPr>
    </c:title>
    <c:plotArea>
      <c:layout>
        <c:manualLayout>
          <c:xMode val="edge"/>
          <c:yMode val="edge"/>
          <c:x val="0.06225"/>
          <c:y val="0.19625"/>
          <c:w val="0.92125"/>
          <c:h val="0.63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A data'!$B$6:$B$57</c:f>
              <c:strCache>
                <c:ptCount val="52"/>
                <c:pt idx="0">
                  <c:v>33596</c:v>
                </c:pt>
                <c:pt idx="1">
                  <c:v>33608</c:v>
                </c:pt>
                <c:pt idx="2">
                  <c:v>33613</c:v>
                </c:pt>
                <c:pt idx="3">
                  <c:v>33638</c:v>
                </c:pt>
                <c:pt idx="4">
                  <c:v>33645</c:v>
                </c:pt>
                <c:pt idx="5">
                  <c:v>33653</c:v>
                </c:pt>
                <c:pt idx="6">
                  <c:v>33698</c:v>
                </c:pt>
                <c:pt idx="7">
                  <c:v>33734</c:v>
                </c:pt>
                <c:pt idx="8">
                  <c:v>33905</c:v>
                </c:pt>
                <c:pt idx="9">
                  <c:v>33936</c:v>
                </c:pt>
                <c:pt idx="10">
                  <c:v>33943</c:v>
                </c:pt>
                <c:pt idx="11">
                  <c:v>33988</c:v>
                </c:pt>
                <c:pt idx="12">
                  <c:v>34029</c:v>
                </c:pt>
                <c:pt idx="13">
                  <c:v>34054</c:v>
                </c:pt>
                <c:pt idx="14">
                  <c:v>34315</c:v>
                </c:pt>
                <c:pt idx="15">
                  <c:v>34329</c:v>
                </c:pt>
                <c:pt idx="16">
                  <c:v>34413</c:v>
                </c:pt>
                <c:pt idx="17">
                  <c:v>34419</c:v>
                </c:pt>
                <c:pt idx="18">
                  <c:v>34441</c:v>
                </c:pt>
                <c:pt idx="19">
                  <c:v>34702</c:v>
                </c:pt>
                <c:pt idx="20">
                  <c:v>34711</c:v>
                </c:pt>
                <c:pt idx="21">
                  <c:v>34728</c:v>
                </c:pt>
                <c:pt idx="22">
                  <c:v>34755</c:v>
                </c:pt>
                <c:pt idx="23">
                  <c:v>34763</c:v>
                </c:pt>
                <c:pt idx="24">
                  <c:v>34777</c:v>
                </c:pt>
                <c:pt idx="25">
                  <c:v>34783</c:v>
                </c:pt>
                <c:pt idx="26">
                  <c:v>34833</c:v>
                </c:pt>
                <c:pt idx="27">
                  <c:v>35020</c:v>
                </c:pt>
                <c:pt idx="28">
                  <c:v>35057</c:v>
                </c:pt>
                <c:pt idx="29">
                  <c:v>35087</c:v>
                </c:pt>
                <c:pt idx="30">
                  <c:v>35098</c:v>
                </c:pt>
                <c:pt idx="31">
                  <c:v>35119</c:v>
                </c:pt>
                <c:pt idx="32">
                  <c:v>35141</c:v>
                </c:pt>
                <c:pt idx="33">
                  <c:v>35155</c:v>
                </c:pt>
                <c:pt idx="34">
                  <c:v>35386</c:v>
                </c:pt>
                <c:pt idx="35">
                  <c:v>35393</c:v>
                </c:pt>
                <c:pt idx="36">
                  <c:v>35428</c:v>
                </c:pt>
                <c:pt idx="37">
                  <c:v>35463</c:v>
                </c:pt>
                <c:pt idx="38">
                  <c:v>35799</c:v>
                </c:pt>
                <c:pt idx="39">
                  <c:v>35820</c:v>
                </c:pt>
                <c:pt idx="40">
                  <c:v>35848</c:v>
                </c:pt>
                <c:pt idx="41">
                  <c:v>35855</c:v>
                </c:pt>
                <c:pt idx="42">
                  <c:v>35862</c:v>
                </c:pt>
                <c:pt idx="43">
                  <c:v>35890</c:v>
                </c:pt>
                <c:pt idx="44">
                  <c:v>36104</c:v>
                </c:pt>
                <c:pt idx="45">
                  <c:v>36116</c:v>
                </c:pt>
                <c:pt idx="46">
                  <c:v>36158</c:v>
                </c:pt>
                <c:pt idx="47">
                  <c:v>36172</c:v>
                </c:pt>
                <c:pt idx="48">
                  <c:v>36200</c:v>
                </c:pt>
                <c:pt idx="49">
                  <c:v>36215</c:v>
                </c:pt>
                <c:pt idx="50">
                  <c:v>36230</c:v>
                </c:pt>
                <c:pt idx="51">
                  <c:v>36270</c:v>
                </c:pt>
              </c:strCache>
            </c:strRef>
          </c:cat>
          <c:val>
            <c:numRef>
              <c:f>'Snow Site A data'!$AJ$6:$AJ$57</c:f>
              <c:numCache>
                <c:ptCount val="52"/>
                <c:pt idx="0">
                  <c:v>18.75</c:v>
                </c:pt>
                <c:pt idx="1">
                  <c:v>43.75</c:v>
                </c:pt>
                <c:pt idx="2">
                  <c:v>16.6875</c:v>
                </c:pt>
                <c:pt idx="3">
                  <c:v>27.5</c:v>
                </c:pt>
                <c:pt idx="4">
                  <c:v>18.75</c:v>
                </c:pt>
                <c:pt idx="5">
                  <c:v>16.25</c:v>
                </c:pt>
                <c:pt idx="6">
                  <c:v>63.75</c:v>
                </c:pt>
                <c:pt idx="7">
                  <c:v>5.625</c:v>
                </c:pt>
                <c:pt idx="8">
                  <c:v>12.5</c:v>
                </c:pt>
                <c:pt idx="9">
                  <c:v>23.75</c:v>
                </c:pt>
                <c:pt idx="10">
                  <c:v>10</c:v>
                </c:pt>
                <c:pt idx="11">
                  <c:v>5</c:v>
                </c:pt>
                <c:pt idx="12">
                  <c:v>85</c:v>
                </c:pt>
                <c:pt idx="13">
                  <c:v>20</c:v>
                </c:pt>
                <c:pt idx="14">
                  <c:v>23.75</c:v>
                </c:pt>
                <c:pt idx="15">
                  <c:v>14.375</c:v>
                </c:pt>
                <c:pt idx="16">
                  <c:v>21.875</c:v>
                </c:pt>
                <c:pt idx="17">
                  <c:v>24.375</c:v>
                </c:pt>
                <c:pt idx="18">
                  <c:v>3.125</c:v>
                </c:pt>
                <c:pt idx="19">
                  <c:v>31.25</c:v>
                </c:pt>
                <c:pt idx="20">
                  <c:v>27.5</c:v>
                </c:pt>
                <c:pt idx="21">
                  <c:v>11.25</c:v>
                </c:pt>
                <c:pt idx="22">
                  <c:v>6.25</c:v>
                </c:pt>
                <c:pt idx="23">
                  <c:v>6.25</c:v>
                </c:pt>
                <c:pt idx="24">
                  <c:v>20</c:v>
                </c:pt>
                <c:pt idx="25">
                  <c:v>19.375</c:v>
                </c:pt>
                <c:pt idx="26">
                  <c:v>5</c:v>
                </c:pt>
                <c:pt idx="27">
                  <c:v>27.5</c:v>
                </c:pt>
                <c:pt idx="28">
                  <c:v>5.625</c:v>
                </c:pt>
                <c:pt idx="29">
                  <c:v>241.875</c:v>
                </c:pt>
                <c:pt idx="30">
                  <c:v>57.5</c:v>
                </c:pt>
                <c:pt idx="31">
                  <c:v>3.75</c:v>
                </c:pt>
                <c:pt idx="32">
                  <c:v>173.75</c:v>
                </c:pt>
                <c:pt idx="33">
                  <c:v>63.125</c:v>
                </c:pt>
                <c:pt idx="34">
                  <c:v>6.875</c:v>
                </c:pt>
                <c:pt idx="35">
                  <c:v>8.75</c:v>
                </c:pt>
                <c:pt idx="36">
                  <c:v>8.125</c:v>
                </c:pt>
                <c:pt idx="37">
                  <c:v>113.75</c:v>
                </c:pt>
                <c:pt idx="38">
                  <c:v>25</c:v>
                </c:pt>
                <c:pt idx="39">
                  <c:v>36.25</c:v>
                </c:pt>
                <c:pt idx="40">
                  <c:v>8.968625</c:v>
                </c:pt>
                <c:pt idx="41">
                  <c:v>28.2741875</c:v>
                </c:pt>
                <c:pt idx="42">
                  <c:v>46.702124999999995</c:v>
                </c:pt>
                <c:pt idx="43">
                  <c:v>15.859000000000002</c:v>
                </c:pt>
                <c:pt idx="44">
                  <c:v>5</c:v>
                </c:pt>
                <c:pt idx="45">
                  <c:v>15</c:v>
                </c:pt>
                <c:pt idx="46">
                  <c:v>11.875</c:v>
                </c:pt>
                <c:pt idx="47">
                  <c:v>10.625</c:v>
                </c:pt>
                <c:pt idx="48">
                  <c:v>48.125</c:v>
                </c:pt>
                <c:pt idx="49">
                  <c:v>53.125</c:v>
                </c:pt>
                <c:pt idx="50">
                  <c:v>71.875</c:v>
                </c:pt>
                <c:pt idx="51">
                  <c:v>69.375</c:v>
                </c:pt>
              </c:numCache>
            </c:numRef>
          </c:val>
          <c:smooth val="0"/>
        </c:ser>
        <c:marker val="1"/>
        <c:axId val="59505200"/>
        <c:axId val="65784753"/>
      </c:lineChart>
      <c:dateAx>
        <c:axId val="59505200"/>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0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5784753"/>
        <c:crosses val="autoZero"/>
        <c:auto val="0"/>
        <c:baseTimeUnit val="days"/>
        <c:majorUnit val="12"/>
        <c:majorTimeUnit val="months"/>
        <c:minorUnit val="12"/>
        <c:minorTimeUnit val="months"/>
        <c:noMultiLvlLbl val="0"/>
      </c:dateAx>
      <c:valAx>
        <c:axId val="65784753"/>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59505200"/>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A
Total Anions</a:t>
            </a:r>
          </a:p>
        </c:rich>
      </c:tx>
      <c:layout>
        <c:manualLayout>
          <c:xMode val="factor"/>
          <c:yMode val="factor"/>
          <c:x val="0.0032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A data'!$B$6:$B$57</c:f>
              <c:strCache>
                <c:ptCount val="52"/>
                <c:pt idx="0">
                  <c:v>33596</c:v>
                </c:pt>
                <c:pt idx="1">
                  <c:v>33608</c:v>
                </c:pt>
                <c:pt idx="2">
                  <c:v>33613</c:v>
                </c:pt>
                <c:pt idx="3">
                  <c:v>33638</c:v>
                </c:pt>
                <c:pt idx="4">
                  <c:v>33645</c:v>
                </c:pt>
                <c:pt idx="5">
                  <c:v>33653</c:v>
                </c:pt>
                <c:pt idx="6">
                  <c:v>33698</c:v>
                </c:pt>
                <c:pt idx="7">
                  <c:v>33734</c:v>
                </c:pt>
                <c:pt idx="8">
                  <c:v>33905</c:v>
                </c:pt>
                <c:pt idx="9">
                  <c:v>33936</c:v>
                </c:pt>
                <c:pt idx="10">
                  <c:v>33943</c:v>
                </c:pt>
                <c:pt idx="11">
                  <c:v>33988</c:v>
                </c:pt>
                <c:pt idx="12">
                  <c:v>34029</c:v>
                </c:pt>
                <c:pt idx="13">
                  <c:v>34054</c:v>
                </c:pt>
                <c:pt idx="14">
                  <c:v>34315</c:v>
                </c:pt>
                <c:pt idx="15">
                  <c:v>34329</c:v>
                </c:pt>
                <c:pt idx="16">
                  <c:v>34413</c:v>
                </c:pt>
                <c:pt idx="17">
                  <c:v>34419</c:v>
                </c:pt>
                <c:pt idx="18">
                  <c:v>34441</c:v>
                </c:pt>
                <c:pt idx="19">
                  <c:v>34702</c:v>
                </c:pt>
                <c:pt idx="20">
                  <c:v>34711</c:v>
                </c:pt>
                <c:pt idx="21">
                  <c:v>34728</c:v>
                </c:pt>
                <c:pt idx="22">
                  <c:v>34755</c:v>
                </c:pt>
                <c:pt idx="23">
                  <c:v>34763</c:v>
                </c:pt>
                <c:pt idx="24">
                  <c:v>34777</c:v>
                </c:pt>
                <c:pt idx="25">
                  <c:v>34783</c:v>
                </c:pt>
                <c:pt idx="26">
                  <c:v>34833</c:v>
                </c:pt>
                <c:pt idx="27">
                  <c:v>35020</c:v>
                </c:pt>
                <c:pt idx="28">
                  <c:v>35057</c:v>
                </c:pt>
                <c:pt idx="29">
                  <c:v>35087</c:v>
                </c:pt>
                <c:pt idx="30">
                  <c:v>35098</c:v>
                </c:pt>
                <c:pt idx="31">
                  <c:v>35119</c:v>
                </c:pt>
                <c:pt idx="32">
                  <c:v>35141</c:v>
                </c:pt>
                <c:pt idx="33">
                  <c:v>35155</c:v>
                </c:pt>
                <c:pt idx="34">
                  <c:v>35386</c:v>
                </c:pt>
                <c:pt idx="35">
                  <c:v>35393</c:v>
                </c:pt>
                <c:pt idx="36">
                  <c:v>35428</c:v>
                </c:pt>
                <c:pt idx="37">
                  <c:v>35463</c:v>
                </c:pt>
                <c:pt idx="38">
                  <c:v>35799</c:v>
                </c:pt>
                <c:pt idx="39">
                  <c:v>35820</c:v>
                </c:pt>
                <c:pt idx="40">
                  <c:v>35848</c:v>
                </c:pt>
                <c:pt idx="41">
                  <c:v>35855</c:v>
                </c:pt>
                <c:pt idx="42">
                  <c:v>35862</c:v>
                </c:pt>
                <c:pt idx="43">
                  <c:v>35890</c:v>
                </c:pt>
                <c:pt idx="44">
                  <c:v>36104</c:v>
                </c:pt>
                <c:pt idx="45">
                  <c:v>36116</c:v>
                </c:pt>
                <c:pt idx="46">
                  <c:v>36158</c:v>
                </c:pt>
                <c:pt idx="47">
                  <c:v>36172</c:v>
                </c:pt>
                <c:pt idx="48">
                  <c:v>36200</c:v>
                </c:pt>
                <c:pt idx="49">
                  <c:v>36215</c:v>
                </c:pt>
                <c:pt idx="50">
                  <c:v>36230</c:v>
                </c:pt>
                <c:pt idx="51">
                  <c:v>36270</c:v>
                </c:pt>
              </c:strCache>
            </c:strRef>
          </c:cat>
          <c:val>
            <c:numRef>
              <c:f>'Snow Site A data'!$AS$6:$AS$57</c:f>
              <c:numCache>
                <c:ptCount val="52"/>
                <c:pt idx="0">
                  <c:v>140.5357142857143</c:v>
                </c:pt>
                <c:pt idx="1">
                  <c:v>416.39285714285717</c:v>
                </c:pt>
                <c:pt idx="2">
                  <c:v>136.11607142857142</c:v>
                </c:pt>
                <c:pt idx="3">
                  <c:v>63.35714285714286</c:v>
                </c:pt>
                <c:pt idx="4">
                  <c:v>112.10714285714286</c:v>
                </c:pt>
                <c:pt idx="5">
                  <c:v>129.39285714285717</c:v>
                </c:pt>
                <c:pt idx="6">
                  <c:v>457.0357142857143</c:v>
                </c:pt>
                <c:pt idx="7">
                  <c:v>27.124999999999996</c:v>
                </c:pt>
                <c:pt idx="8">
                  <c:v>63.42857142857143</c:v>
                </c:pt>
                <c:pt idx="9">
                  <c:v>208.75</c:v>
                </c:pt>
                <c:pt idx="10">
                  <c:v>58.07142857142858</c:v>
                </c:pt>
                <c:pt idx="11">
                  <c:v>32.785714285714285</c:v>
                </c:pt>
                <c:pt idx="12">
                  <c:v>594.3571428571428</c:v>
                </c:pt>
                <c:pt idx="13">
                  <c:v>124.64285714285714</c:v>
                </c:pt>
                <c:pt idx="14">
                  <c:v>137.96428571428572</c:v>
                </c:pt>
                <c:pt idx="15">
                  <c:v>64.94642857142858</c:v>
                </c:pt>
                <c:pt idx="16">
                  <c:v>162.51785714285714</c:v>
                </c:pt>
                <c:pt idx="17">
                  <c:v>186.16071428571428</c:v>
                </c:pt>
                <c:pt idx="18">
                  <c:v>22.625</c:v>
                </c:pt>
                <c:pt idx="19">
                  <c:v>286.6785714285714</c:v>
                </c:pt>
                <c:pt idx="20">
                  <c:v>253.78571428571425</c:v>
                </c:pt>
                <c:pt idx="21">
                  <c:v>43.964285714285715</c:v>
                </c:pt>
                <c:pt idx="22">
                  <c:v>43.17857142857142</c:v>
                </c:pt>
                <c:pt idx="23">
                  <c:v>40.67857142857143</c:v>
                </c:pt>
                <c:pt idx="24">
                  <c:v>127.7857142857143</c:v>
                </c:pt>
                <c:pt idx="25">
                  <c:v>161.73214285714283</c:v>
                </c:pt>
                <c:pt idx="26">
                  <c:v>21.642857142857142</c:v>
                </c:pt>
                <c:pt idx="27">
                  <c:v>198.49999999999997</c:v>
                </c:pt>
                <c:pt idx="28">
                  <c:v>24.482142857142854</c:v>
                </c:pt>
                <c:pt idx="29">
                  <c:v>1045.9464285714287</c:v>
                </c:pt>
                <c:pt idx="30">
                  <c:v>221.5</c:v>
                </c:pt>
                <c:pt idx="31">
                  <c:v>19.535714285714285</c:v>
                </c:pt>
                <c:pt idx="32">
                  <c:v>255.75</c:v>
                </c:pt>
                <c:pt idx="33">
                  <c:v>354.625</c:v>
                </c:pt>
                <c:pt idx="34">
                  <c:v>40.375</c:v>
                </c:pt>
                <c:pt idx="35">
                  <c:v>41.25</c:v>
                </c:pt>
                <c:pt idx="36">
                  <c:v>56.125</c:v>
                </c:pt>
                <c:pt idx="37">
                  <c:v>1136.4642857142858</c:v>
                </c:pt>
                <c:pt idx="38">
                  <c:v>236.8782857142857</c:v>
                </c:pt>
                <c:pt idx="39">
                  <c:v>294.7551428571429</c:v>
                </c:pt>
                <c:pt idx="40">
                  <c:v>43.89719642857143</c:v>
                </c:pt>
                <c:pt idx="41">
                  <c:v>129.77418749999998</c:v>
                </c:pt>
                <c:pt idx="42">
                  <c:v>363.022125</c:v>
                </c:pt>
                <c:pt idx="43">
                  <c:v>29.073285714285717</c:v>
                </c:pt>
                <c:pt idx="44">
                  <c:v>21.92857142857143</c:v>
                </c:pt>
                <c:pt idx="45">
                  <c:v>149.92857142857142</c:v>
                </c:pt>
                <c:pt idx="46">
                  <c:v>107.73214285714286</c:v>
                </c:pt>
                <c:pt idx="47">
                  <c:v>34.910714285714285</c:v>
                </c:pt>
                <c:pt idx="48">
                  <c:v>460.9821428571429</c:v>
                </c:pt>
                <c:pt idx="49">
                  <c:v>553.3392857142858</c:v>
                </c:pt>
                <c:pt idx="50">
                  <c:v>488.4464285714286</c:v>
                </c:pt>
                <c:pt idx="51">
                  <c:v>160.51785714285714</c:v>
                </c:pt>
              </c:numCache>
            </c:numRef>
          </c:val>
          <c:smooth val="0"/>
        </c:ser>
        <c:marker val="1"/>
        <c:axId val="55191866"/>
        <c:axId val="26964747"/>
      </c:lineChart>
      <c:dateAx>
        <c:axId val="55191866"/>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1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6964747"/>
        <c:crosses val="autoZero"/>
        <c:auto val="0"/>
        <c:baseTimeUnit val="days"/>
        <c:majorUnit val="12"/>
        <c:majorTimeUnit val="months"/>
        <c:minorUnit val="12"/>
        <c:minorTimeUnit val="months"/>
        <c:noMultiLvlLbl val="0"/>
      </c:dateAx>
      <c:valAx>
        <c:axId val="26964747"/>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55191866"/>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A
Total Cations</a:t>
            </a:r>
          </a:p>
        </c:rich>
      </c:tx>
      <c:layout>
        <c:manualLayout>
          <c:xMode val="factor"/>
          <c:yMode val="factor"/>
          <c:x val="0.0032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A data'!$B$6:$B$57</c:f>
              <c:strCache>
                <c:ptCount val="52"/>
                <c:pt idx="0">
                  <c:v>33596</c:v>
                </c:pt>
                <c:pt idx="1">
                  <c:v>33608</c:v>
                </c:pt>
                <c:pt idx="2">
                  <c:v>33613</c:v>
                </c:pt>
                <c:pt idx="3">
                  <c:v>33638</c:v>
                </c:pt>
                <c:pt idx="4">
                  <c:v>33645</c:v>
                </c:pt>
                <c:pt idx="5">
                  <c:v>33653</c:v>
                </c:pt>
                <c:pt idx="6">
                  <c:v>33698</c:v>
                </c:pt>
                <c:pt idx="7">
                  <c:v>33734</c:v>
                </c:pt>
                <c:pt idx="8">
                  <c:v>33905</c:v>
                </c:pt>
                <c:pt idx="9">
                  <c:v>33936</c:v>
                </c:pt>
                <c:pt idx="10">
                  <c:v>33943</c:v>
                </c:pt>
                <c:pt idx="11">
                  <c:v>33988</c:v>
                </c:pt>
                <c:pt idx="12">
                  <c:v>34029</c:v>
                </c:pt>
                <c:pt idx="13">
                  <c:v>34054</c:v>
                </c:pt>
                <c:pt idx="14">
                  <c:v>34315</c:v>
                </c:pt>
                <c:pt idx="15">
                  <c:v>34329</c:v>
                </c:pt>
                <c:pt idx="16">
                  <c:v>34413</c:v>
                </c:pt>
                <c:pt idx="17">
                  <c:v>34419</c:v>
                </c:pt>
                <c:pt idx="18">
                  <c:v>34441</c:v>
                </c:pt>
                <c:pt idx="19">
                  <c:v>34702</c:v>
                </c:pt>
                <c:pt idx="20">
                  <c:v>34711</c:v>
                </c:pt>
                <c:pt idx="21">
                  <c:v>34728</c:v>
                </c:pt>
                <c:pt idx="22">
                  <c:v>34755</c:v>
                </c:pt>
                <c:pt idx="23">
                  <c:v>34763</c:v>
                </c:pt>
                <c:pt idx="24">
                  <c:v>34777</c:v>
                </c:pt>
                <c:pt idx="25">
                  <c:v>34783</c:v>
                </c:pt>
                <c:pt idx="26">
                  <c:v>34833</c:v>
                </c:pt>
                <c:pt idx="27">
                  <c:v>35020</c:v>
                </c:pt>
                <c:pt idx="28">
                  <c:v>35057</c:v>
                </c:pt>
                <c:pt idx="29">
                  <c:v>35087</c:v>
                </c:pt>
                <c:pt idx="30">
                  <c:v>35098</c:v>
                </c:pt>
                <c:pt idx="31">
                  <c:v>35119</c:v>
                </c:pt>
                <c:pt idx="32">
                  <c:v>35141</c:v>
                </c:pt>
                <c:pt idx="33">
                  <c:v>35155</c:v>
                </c:pt>
                <c:pt idx="34">
                  <c:v>35386</c:v>
                </c:pt>
                <c:pt idx="35">
                  <c:v>35393</c:v>
                </c:pt>
                <c:pt idx="36">
                  <c:v>35428</c:v>
                </c:pt>
                <c:pt idx="37">
                  <c:v>35463</c:v>
                </c:pt>
                <c:pt idx="38">
                  <c:v>35799</c:v>
                </c:pt>
                <c:pt idx="39">
                  <c:v>35820</c:v>
                </c:pt>
                <c:pt idx="40">
                  <c:v>35848</c:v>
                </c:pt>
                <c:pt idx="41">
                  <c:v>35855</c:v>
                </c:pt>
                <c:pt idx="42">
                  <c:v>35862</c:v>
                </c:pt>
                <c:pt idx="43">
                  <c:v>35890</c:v>
                </c:pt>
                <c:pt idx="44">
                  <c:v>36104</c:v>
                </c:pt>
                <c:pt idx="45">
                  <c:v>36116</c:v>
                </c:pt>
                <c:pt idx="46">
                  <c:v>36158</c:v>
                </c:pt>
                <c:pt idx="47">
                  <c:v>36172</c:v>
                </c:pt>
                <c:pt idx="48">
                  <c:v>36200</c:v>
                </c:pt>
                <c:pt idx="49">
                  <c:v>36215</c:v>
                </c:pt>
                <c:pt idx="50">
                  <c:v>36230</c:v>
                </c:pt>
                <c:pt idx="51">
                  <c:v>36270</c:v>
                </c:pt>
              </c:strCache>
            </c:strRef>
          </c:cat>
          <c:val>
            <c:numRef>
              <c:f>'Snow Site A data'!$AR$6:$AR$57</c:f>
              <c:numCache>
                <c:ptCount val="52"/>
                <c:pt idx="0">
                  <c:v>141.4672718585762</c:v>
                </c:pt>
                <c:pt idx="1">
                  <c:v>416.82003503742635</c:v>
                </c:pt>
                <c:pt idx="2">
                  <c:v>125.0066093326963</c:v>
                </c:pt>
                <c:pt idx="3">
                  <c:v>50.75155279503106</c:v>
                </c:pt>
                <c:pt idx="4">
                  <c:v>112.47404045230132</c:v>
                </c:pt>
                <c:pt idx="5">
                  <c:v>121.36860965121835</c:v>
                </c:pt>
                <c:pt idx="6">
                  <c:v>446.97292562509955</c:v>
                </c:pt>
                <c:pt idx="7">
                  <c:v>28.13537187450231</c:v>
                </c:pt>
                <c:pt idx="8">
                  <c:v>40.41710463449594</c:v>
                </c:pt>
                <c:pt idx="9">
                  <c:v>199.98224239528588</c:v>
                </c:pt>
                <c:pt idx="10">
                  <c:v>50.66762223283963</c:v>
                </c:pt>
                <c:pt idx="11">
                  <c:v>11.66037585602803</c:v>
                </c:pt>
                <c:pt idx="12">
                  <c:v>605.2823698041088</c:v>
                </c:pt>
                <c:pt idx="13">
                  <c:v>136.16220735785953</c:v>
                </c:pt>
                <c:pt idx="14">
                  <c:v>145.28754578754578</c:v>
                </c:pt>
                <c:pt idx="15">
                  <c:v>46.51942984551681</c:v>
                </c:pt>
                <c:pt idx="16">
                  <c:v>165.73323777671604</c:v>
                </c:pt>
                <c:pt idx="17">
                  <c:v>209.80737378563464</c:v>
                </c:pt>
                <c:pt idx="18">
                  <c:v>8.517518713170888</c:v>
                </c:pt>
                <c:pt idx="19">
                  <c:v>301.60893454371717</c:v>
                </c:pt>
                <c:pt idx="20">
                  <c:v>277.78141423793596</c:v>
                </c:pt>
                <c:pt idx="21">
                  <c:v>37.60033444816053</c:v>
                </c:pt>
                <c:pt idx="22">
                  <c:v>44.94505494505495</c:v>
                </c:pt>
                <c:pt idx="23">
                  <c:v>43.983460742156396</c:v>
                </c:pt>
                <c:pt idx="24">
                  <c:v>142.02866698518872</c:v>
                </c:pt>
                <c:pt idx="25">
                  <c:v>174.9778308647874</c:v>
                </c:pt>
                <c:pt idx="26">
                  <c:v>14.569692626214366</c:v>
                </c:pt>
                <c:pt idx="27">
                  <c:v>225.02186653925784</c:v>
                </c:pt>
                <c:pt idx="28">
                  <c:v>20.870313744226785</c:v>
                </c:pt>
                <c:pt idx="29">
                  <c:v>956.7018155757287</c:v>
                </c:pt>
                <c:pt idx="30">
                  <c:v>217.54869405956362</c:v>
                </c:pt>
                <c:pt idx="31">
                  <c:v>16.19391622869884</c:v>
                </c:pt>
                <c:pt idx="32">
                  <c:v>127.70695970695971</c:v>
                </c:pt>
                <c:pt idx="33">
                  <c:v>353.0472845994585</c:v>
                </c:pt>
                <c:pt idx="34">
                  <c:v>57.93961618092053</c:v>
                </c:pt>
                <c:pt idx="35">
                  <c:v>41.83584169453735</c:v>
                </c:pt>
                <c:pt idx="36">
                  <c:v>50.476628444019745</c:v>
                </c:pt>
                <c:pt idx="37">
                  <c:v>1126.0012661251792</c:v>
                </c:pt>
                <c:pt idx="38">
                  <c:v>232.47546743111963</c:v>
                </c:pt>
                <c:pt idx="39">
                  <c:v>276.954718107979</c:v>
                </c:pt>
                <c:pt idx="40">
                  <c:v>40.11295349577958</c:v>
                </c:pt>
                <c:pt idx="41">
                  <c:v>116.42953655040611</c:v>
                </c:pt>
                <c:pt idx="42">
                  <c:v>332.68607740086</c:v>
                </c:pt>
                <c:pt idx="43">
                  <c:v>23.479913282369804</c:v>
                </c:pt>
                <c:pt idx="44">
                  <c:v>19.937083930562192</c:v>
                </c:pt>
                <c:pt idx="45">
                  <c:v>151.41501035196688</c:v>
                </c:pt>
                <c:pt idx="46">
                  <c:v>111.57331581462014</c:v>
                </c:pt>
                <c:pt idx="47">
                  <c:v>26.30074852683548</c:v>
                </c:pt>
                <c:pt idx="48">
                  <c:v>454.0067048893136</c:v>
                </c:pt>
                <c:pt idx="49">
                  <c:v>554.3204172638955</c:v>
                </c:pt>
                <c:pt idx="50">
                  <c:v>443.3114747571269</c:v>
                </c:pt>
                <c:pt idx="51">
                  <c:v>72.44381270903011</c:v>
                </c:pt>
              </c:numCache>
            </c:numRef>
          </c:val>
          <c:smooth val="0"/>
        </c:ser>
        <c:marker val="1"/>
        <c:axId val="41356132"/>
        <c:axId val="36660869"/>
      </c:lineChart>
      <c:dateAx>
        <c:axId val="41356132"/>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6660869"/>
        <c:crosses val="autoZero"/>
        <c:auto val="0"/>
        <c:baseTimeUnit val="days"/>
        <c:majorUnit val="12"/>
        <c:majorTimeUnit val="months"/>
        <c:minorUnit val="12"/>
        <c:minorTimeUnit val="months"/>
        <c:noMultiLvlLbl val="0"/>
      </c:dateAx>
      <c:valAx>
        <c:axId val="36660869"/>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41356132"/>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A
Zn</a:t>
            </a:r>
          </a:p>
        </c:rich>
      </c:tx>
      <c:layout>
        <c:manualLayout>
          <c:xMode val="factor"/>
          <c:yMode val="factor"/>
          <c:x val="0.0032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A data'!$B$6:$B$57</c:f>
              <c:strCache>
                <c:ptCount val="52"/>
                <c:pt idx="0">
                  <c:v>33596</c:v>
                </c:pt>
                <c:pt idx="1">
                  <c:v>33608</c:v>
                </c:pt>
                <c:pt idx="2">
                  <c:v>33613</c:v>
                </c:pt>
                <c:pt idx="3">
                  <c:v>33638</c:v>
                </c:pt>
                <c:pt idx="4">
                  <c:v>33645</c:v>
                </c:pt>
                <c:pt idx="5">
                  <c:v>33653</c:v>
                </c:pt>
                <c:pt idx="6">
                  <c:v>33698</c:v>
                </c:pt>
                <c:pt idx="7">
                  <c:v>33734</c:v>
                </c:pt>
                <c:pt idx="8">
                  <c:v>33905</c:v>
                </c:pt>
                <c:pt idx="9">
                  <c:v>33936</c:v>
                </c:pt>
                <c:pt idx="10">
                  <c:v>33943</c:v>
                </c:pt>
                <c:pt idx="11">
                  <c:v>33988</c:v>
                </c:pt>
                <c:pt idx="12">
                  <c:v>34029</c:v>
                </c:pt>
                <c:pt idx="13">
                  <c:v>34054</c:v>
                </c:pt>
                <c:pt idx="14">
                  <c:v>34315</c:v>
                </c:pt>
                <c:pt idx="15">
                  <c:v>34329</c:v>
                </c:pt>
                <c:pt idx="16">
                  <c:v>34413</c:v>
                </c:pt>
                <c:pt idx="17">
                  <c:v>34419</c:v>
                </c:pt>
                <c:pt idx="18">
                  <c:v>34441</c:v>
                </c:pt>
                <c:pt idx="19">
                  <c:v>34702</c:v>
                </c:pt>
                <c:pt idx="20">
                  <c:v>34711</c:v>
                </c:pt>
                <c:pt idx="21">
                  <c:v>34728</c:v>
                </c:pt>
                <c:pt idx="22">
                  <c:v>34755</c:v>
                </c:pt>
                <c:pt idx="23">
                  <c:v>34763</c:v>
                </c:pt>
                <c:pt idx="24">
                  <c:v>34777</c:v>
                </c:pt>
                <c:pt idx="25">
                  <c:v>34783</c:v>
                </c:pt>
                <c:pt idx="26">
                  <c:v>34833</c:v>
                </c:pt>
                <c:pt idx="27">
                  <c:v>35020</c:v>
                </c:pt>
                <c:pt idx="28">
                  <c:v>35057</c:v>
                </c:pt>
                <c:pt idx="29">
                  <c:v>35087</c:v>
                </c:pt>
                <c:pt idx="30">
                  <c:v>35098</c:v>
                </c:pt>
                <c:pt idx="31">
                  <c:v>35119</c:v>
                </c:pt>
                <c:pt idx="32">
                  <c:v>35141</c:v>
                </c:pt>
                <c:pt idx="33">
                  <c:v>35155</c:v>
                </c:pt>
                <c:pt idx="34">
                  <c:v>35386</c:v>
                </c:pt>
                <c:pt idx="35">
                  <c:v>35393</c:v>
                </c:pt>
                <c:pt idx="36">
                  <c:v>35428</c:v>
                </c:pt>
                <c:pt idx="37">
                  <c:v>35463</c:v>
                </c:pt>
                <c:pt idx="38">
                  <c:v>35799</c:v>
                </c:pt>
                <c:pt idx="39">
                  <c:v>35820</c:v>
                </c:pt>
                <c:pt idx="40">
                  <c:v>35848</c:v>
                </c:pt>
                <c:pt idx="41">
                  <c:v>35855</c:v>
                </c:pt>
                <c:pt idx="42">
                  <c:v>35862</c:v>
                </c:pt>
                <c:pt idx="43">
                  <c:v>35890</c:v>
                </c:pt>
                <c:pt idx="44">
                  <c:v>36104</c:v>
                </c:pt>
                <c:pt idx="45">
                  <c:v>36116</c:v>
                </c:pt>
                <c:pt idx="46">
                  <c:v>36158</c:v>
                </c:pt>
                <c:pt idx="47">
                  <c:v>36172</c:v>
                </c:pt>
                <c:pt idx="48">
                  <c:v>36200</c:v>
                </c:pt>
                <c:pt idx="49">
                  <c:v>36215</c:v>
                </c:pt>
                <c:pt idx="50">
                  <c:v>36230</c:v>
                </c:pt>
                <c:pt idx="51">
                  <c:v>36270</c:v>
                </c:pt>
              </c:strCache>
            </c:strRef>
          </c:cat>
          <c:val>
            <c:numRef>
              <c:f>'Snow Site A data'!$AO$6:$AO$57</c:f>
              <c:numCache>
                <c:ptCount val="52"/>
                <c:pt idx="0">
                  <c:v>0.6061538461538462</c:v>
                </c:pt>
                <c:pt idx="1">
                  <c:v>0.19384615384615383</c:v>
                </c:pt>
                <c:pt idx="2">
                  <c:v>0.23076923076923075</c:v>
                </c:pt>
                <c:pt idx="4">
                  <c:v>0.556923076923077</c:v>
                </c:pt>
                <c:pt idx="5">
                  <c:v>0.1723076923076923</c:v>
                </c:pt>
                <c:pt idx="6">
                  <c:v>0.5907692307692307</c:v>
                </c:pt>
                <c:pt idx="7">
                  <c:v>0.6399999999999999</c:v>
                </c:pt>
                <c:pt idx="8">
                  <c:v>0.13538461538461538</c:v>
                </c:pt>
                <c:pt idx="9">
                  <c:v>0.16615384615384618</c:v>
                </c:pt>
                <c:pt idx="10">
                  <c:v>0.13538461538461538</c:v>
                </c:pt>
                <c:pt idx="11">
                  <c:v>0.24923076923076923</c:v>
                </c:pt>
                <c:pt idx="12">
                  <c:v>0.9292307692307692</c:v>
                </c:pt>
                <c:pt idx="13">
                  <c:v>0.34769230769230763</c:v>
                </c:pt>
                <c:pt idx="14">
                  <c:v>0.9353846153846154</c:v>
                </c:pt>
                <c:pt idx="15">
                  <c:v>0.09230769230769231</c:v>
                </c:pt>
                <c:pt idx="16">
                  <c:v>0.28</c:v>
                </c:pt>
                <c:pt idx="17">
                  <c:v>1.3907692307692305</c:v>
                </c:pt>
                <c:pt idx="18">
                  <c:v>0.08307692307692309</c:v>
                </c:pt>
                <c:pt idx="19">
                  <c:v>0.09846153846153846</c:v>
                </c:pt>
                <c:pt idx="20">
                  <c:v>0.11692307692307692</c:v>
                </c:pt>
                <c:pt idx="21">
                  <c:v>0.061538461538461535</c:v>
                </c:pt>
                <c:pt idx="22">
                  <c:v>0.483076923076923</c:v>
                </c:pt>
                <c:pt idx="23">
                  <c:v>0.4923076923076923</c:v>
                </c:pt>
                <c:pt idx="24">
                  <c:v>0.22769230769230772</c:v>
                </c:pt>
                <c:pt idx="25">
                  <c:v>0.6953846153846153</c:v>
                </c:pt>
                <c:pt idx="26">
                  <c:v>0.40923076923076923</c:v>
                </c:pt>
                <c:pt idx="28">
                  <c:v>0.9169230769230768</c:v>
                </c:pt>
                <c:pt idx="29">
                  <c:v>0.8061538461538462</c:v>
                </c:pt>
                <c:pt idx="30">
                  <c:v>1.036923076923077</c:v>
                </c:pt>
                <c:pt idx="31">
                  <c:v>0.06769230769230769</c:v>
                </c:pt>
                <c:pt idx="32">
                  <c:v>0.6861538461538462</c:v>
                </c:pt>
                <c:pt idx="33">
                  <c:v>0.16307692307692306</c:v>
                </c:pt>
                <c:pt idx="34">
                  <c:v>0.3076923076923077</c:v>
                </c:pt>
                <c:pt idx="35">
                  <c:v>0.061538461538461535</c:v>
                </c:pt>
                <c:pt idx="36">
                  <c:v>0.061538461538461535</c:v>
                </c:pt>
                <c:pt idx="37">
                  <c:v>0.3261538461538461</c:v>
                </c:pt>
                <c:pt idx="38">
                  <c:v>0.2169846153846154</c:v>
                </c:pt>
                <c:pt idx="39">
                  <c:v>0.4683076923076923</c:v>
                </c:pt>
                <c:pt idx="40">
                  <c:v>0.22046153846153846</c:v>
                </c:pt>
                <c:pt idx="41">
                  <c:v>0.20941538461538464</c:v>
                </c:pt>
                <c:pt idx="42">
                  <c:v>0.3018461538461538</c:v>
                </c:pt>
                <c:pt idx="43">
                  <c:v>0.3809230769230769</c:v>
                </c:pt>
                <c:pt idx="44">
                  <c:v>0.09230769230769231</c:v>
                </c:pt>
                <c:pt idx="45">
                  <c:v>0.18461538461538463</c:v>
                </c:pt>
                <c:pt idx="46">
                  <c:v>0.09230769230769231</c:v>
                </c:pt>
                <c:pt idx="47">
                  <c:v>0.09230769230769231</c:v>
                </c:pt>
                <c:pt idx="48">
                  <c:v>0.15384615384615385</c:v>
                </c:pt>
                <c:pt idx="49">
                  <c:v>0.18461538461538463</c:v>
                </c:pt>
                <c:pt idx="50">
                  <c:v>0.3384615384615385</c:v>
                </c:pt>
                <c:pt idx="51">
                  <c:v>0.36923076923076925</c:v>
                </c:pt>
              </c:numCache>
            </c:numRef>
          </c:val>
          <c:smooth val="0"/>
        </c:ser>
        <c:marker val="1"/>
        <c:axId val="61512366"/>
        <c:axId val="16740383"/>
      </c:lineChart>
      <c:dateAx>
        <c:axId val="61512366"/>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2"/>
              <c:y val="-0.011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6740383"/>
        <c:crosses val="autoZero"/>
        <c:auto val="0"/>
        <c:baseTimeUnit val="days"/>
        <c:majorUnit val="12"/>
        <c:majorTimeUnit val="months"/>
        <c:minorUnit val="12"/>
        <c:minorTimeUnit val="months"/>
        <c:noMultiLvlLbl val="0"/>
      </c:dateAx>
      <c:valAx>
        <c:axId val="16740383"/>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ueql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0" sourceLinked="0"/>
        <c:majorTickMark val="out"/>
        <c:minorTickMark val="none"/>
        <c:tickLblPos val="nextTo"/>
        <c:spPr>
          <a:ln w="3175">
            <a:solidFill>
              <a:srgbClr val="000000"/>
            </a:solidFill>
          </a:ln>
        </c:spPr>
        <c:crossAx val="61512366"/>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A
Ca</a:t>
            </a:r>
          </a:p>
        </c:rich>
      </c:tx>
      <c:layout>
        <c:manualLayout>
          <c:xMode val="factor"/>
          <c:yMode val="factor"/>
          <c:x val="0.0032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A data'!$B$6:$B$57</c:f>
              <c:strCache>
                <c:ptCount val="52"/>
                <c:pt idx="0">
                  <c:v>33596</c:v>
                </c:pt>
                <c:pt idx="1">
                  <c:v>33608</c:v>
                </c:pt>
                <c:pt idx="2">
                  <c:v>33613</c:v>
                </c:pt>
                <c:pt idx="3">
                  <c:v>33638</c:v>
                </c:pt>
                <c:pt idx="4">
                  <c:v>33645</c:v>
                </c:pt>
                <c:pt idx="5">
                  <c:v>33653</c:v>
                </c:pt>
                <c:pt idx="6">
                  <c:v>33698</c:v>
                </c:pt>
                <c:pt idx="7">
                  <c:v>33734</c:v>
                </c:pt>
                <c:pt idx="8">
                  <c:v>33905</c:v>
                </c:pt>
                <c:pt idx="9">
                  <c:v>33936</c:v>
                </c:pt>
                <c:pt idx="10">
                  <c:v>33943</c:v>
                </c:pt>
                <c:pt idx="11">
                  <c:v>33988</c:v>
                </c:pt>
                <c:pt idx="12">
                  <c:v>34029</c:v>
                </c:pt>
                <c:pt idx="13">
                  <c:v>34054</c:v>
                </c:pt>
                <c:pt idx="14">
                  <c:v>34315</c:v>
                </c:pt>
                <c:pt idx="15">
                  <c:v>34329</c:v>
                </c:pt>
                <c:pt idx="16">
                  <c:v>34413</c:v>
                </c:pt>
                <c:pt idx="17">
                  <c:v>34419</c:v>
                </c:pt>
                <c:pt idx="18">
                  <c:v>34441</c:v>
                </c:pt>
                <c:pt idx="19">
                  <c:v>34702</c:v>
                </c:pt>
                <c:pt idx="20">
                  <c:v>34711</c:v>
                </c:pt>
                <c:pt idx="21">
                  <c:v>34728</c:v>
                </c:pt>
                <c:pt idx="22">
                  <c:v>34755</c:v>
                </c:pt>
                <c:pt idx="23">
                  <c:v>34763</c:v>
                </c:pt>
                <c:pt idx="24">
                  <c:v>34777</c:v>
                </c:pt>
                <c:pt idx="25">
                  <c:v>34783</c:v>
                </c:pt>
                <c:pt idx="26">
                  <c:v>34833</c:v>
                </c:pt>
                <c:pt idx="27">
                  <c:v>35020</c:v>
                </c:pt>
                <c:pt idx="28">
                  <c:v>35057</c:v>
                </c:pt>
                <c:pt idx="29">
                  <c:v>35087</c:v>
                </c:pt>
                <c:pt idx="30">
                  <c:v>35098</c:v>
                </c:pt>
                <c:pt idx="31">
                  <c:v>35119</c:v>
                </c:pt>
                <c:pt idx="32">
                  <c:v>35141</c:v>
                </c:pt>
                <c:pt idx="33">
                  <c:v>35155</c:v>
                </c:pt>
                <c:pt idx="34">
                  <c:v>35386</c:v>
                </c:pt>
                <c:pt idx="35">
                  <c:v>35393</c:v>
                </c:pt>
                <c:pt idx="36">
                  <c:v>35428</c:v>
                </c:pt>
                <c:pt idx="37">
                  <c:v>35463</c:v>
                </c:pt>
                <c:pt idx="38">
                  <c:v>35799</c:v>
                </c:pt>
                <c:pt idx="39">
                  <c:v>35820</c:v>
                </c:pt>
                <c:pt idx="40">
                  <c:v>35848</c:v>
                </c:pt>
                <c:pt idx="41">
                  <c:v>35855</c:v>
                </c:pt>
                <c:pt idx="42">
                  <c:v>35862</c:v>
                </c:pt>
                <c:pt idx="43">
                  <c:v>35890</c:v>
                </c:pt>
                <c:pt idx="44">
                  <c:v>36104</c:v>
                </c:pt>
                <c:pt idx="45">
                  <c:v>36116</c:v>
                </c:pt>
                <c:pt idx="46">
                  <c:v>36158</c:v>
                </c:pt>
                <c:pt idx="47">
                  <c:v>36172</c:v>
                </c:pt>
                <c:pt idx="48">
                  <c:v>36200</c:v>
                </c:pt>
                <c:pt idx="49">
                  <c:v>36215</c:v>
                </c:pt>
                <c:pt idx="50">
                  <c:v>36230</c:v>
                </c:pt>
                <c:pt idx="51">
                  <c:v>36270</c:v>
                </c:pt>
              </c:strCache>
            </c:strRef>
          </c:cat>
          <c:val>
            <c:numRef>
              <c:f>'Snow Site A data'!$AG$6:$AG$57</c:f>
              <c:numCache>
                <c:ptCount val="52"/>
                <c:pt idx="0">
                  <c:v>8</c:v>
                </c:pt>
                <c:pt idx="1">
                  <c:v>18</c:v>
                </c:pt>
                <c:pt idx="2">
                  <c:v>7.000000000000001</c:v>
                </c:pt>
                <c:pt idx="3">
                  <c:v>6</c:v>
                </c:pt>
                <c:pt idx="4">
                  <c:v>11.5</c:v>
                </c:pt>
                <c:pt idx="5">
                  <c:v>7.000000000000001</c:v>
                </c:pt>
                <c:pt idx="6">
                  <c:v>29.5</c:v>
                </c:pt>
                <c:pt idx="7">
                  <c:v>12</c:v>
                </c:pt>
                <c:pt idx="8">
                  <c:v>3</c:v>
                </c:pt>
                <c:pt idx="9">
                  <c:v>11</c:v>
                </c:pt>
                <c:pt idx="10">
                  <c:v>4</c:v>
                </c:pt>
                <c:pt idx="11">
                  <c:v>3.5000000000000004</c:v>
                </c:pt>
                <c:pt idx="12">
                  <c:v>37</c:v>
                </c:pt>
                <c:pt idx="13">
                  <c:v>8.5</c:v>
                </c:pt>
                <c:pt idx="14">
                  <c:v>11.5</c:v>
                </c:pt>
                <c:pt idx="15">
                  <c:v>3</c:v>
                </c:pt>
                <c:pt idx="16">
                  <c:v>11</c:v>
                </c:pt>
                <c:pt idx="17">
                  <c:v>27.000000000000004</c:v>
                </c:pt>
                <c:pt idx="18">
                  <c:v>1</c:v>
                </c:pt>
                <c:pt idx="19">
                  <c:v>15</c:v>
                </c:pt>
                <c:pt idx="20">
                  <c:v>13.000000000000002</c:v>
                </c:pt>
                <c:pt idx="21">
                  <c:v>5</c:v>
                </c:pt>
                <c:pt idx="22">
                  <c:v>5</c:v>
                </c:pt>
                <c:pt idx="23">
                  <c:v>5.35</c:v>
                </c:pt>
                <c:pt idx="24">
                  <c:v>9.25</c:v>
                </c:pt>
                <c:pt idx="25">
                  <c:v>11.700000000000001</c:v>
                </c:pt>
                <c:pt idx="26">
                  <c:v>4.3999999999999995</c:v>
                </c:pt>
                <c:pt idx="27">
                  <c:v>13.700000000000001</c:v>
                </c:pt>
                <c:pt idx="28">
                  <c:v>3.05</c:v>
                </c:pt>
                <c:pt idx="29">
                  <c:v>38.3</c:v>
                </c:pt>
                <c:pt idx="30">
                  <c:v>10.499999999999998</c:v>
                </c:pt>
                <c:pt idx="31">
                  <c:v>2.9000000000000004</c:v>
                </c:pt>
                <c:pt idx="32">
                  <c:v>8.25</c:v>
                </c:pt>
                <c:pt idx="33">
                  <c:v>16.35</c:v>
                </c:pt>
                <c:pt idx="34">
                  <c:v>7.9</c:v>
                </c:pt>
                <c:pt idx="35">
                  <c:v>3.2500000000000004</c:v>
                </c:pt>
                <c:pt idx="36">
                  <c:v>4</c:v>
                </c:pt>
                <c:pt idx="37">
                  <c:v>48.3</c:v>
                </c:pt>
                <c:pt idx="38">
                  <c:v>11.265</c:v>
                </c:pt>
                <c:pt idx="39">
                  <c:v>12.4</c:v>
                </c:pt>
                <c:pt idx="40">
                  <c:v>4.5575</c:v>
                </c:pt>
                <c:pt idx="41">
                  <c:v>5.865</c:v>
                </c:pt>
                <c:pt idx="42">
                  <c:v>13.544999999999998</c:v>
                </c:pt>
                <c:pt idx="43">
                  <c:v>2.8495</c:v>
                </c:pt>
                <c:pt idx="44">
                  <c:v>1.55</c:v>
                </c:pt>
                <c:pt idx="45">
                  <c:v>7.1499999999999995</c:v>
                </c:pt>
                <c:pt idx="46">
                  <c:v>5.65</c:v>
                </c:pt>
                <c:pt idx="47">
                  <c:v>3.6</c:v>
                </c:pt>
                <c:pt idx="48">
                  <c:v>18.9</c:v>
                </c:pt>
                <c:pt idx="49">
                  <c:v>25.1</c:v>
                </c:pt>
                <c:pt idx="50">
                  <c:v>19.75</c:v>
                </c:pt>
                <c:pt idx="51">
                  <c:v>6.800000000000001</c:v>
                </c:pt>
              </c:numCache>
            </c:numRef>
          </c:val>
          <c:smooth val="0"/>
        </c:ser>
        <c:marker val="1"/>
        <c:axId val="18363816"/>
        <c:axId val="31056617"/>
      </c:lineChart>
      <c:dateAx>
        <c:axId val="18363816"/>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1"/>
              <c:y val="-0.010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1056617"/>
        <c:crosses val="autoZero"/>
        <c:auto val="0"/>
        <c:baseTimeUnit val="days"/>
        <c:majorUnit val="12"/>
        <c:majorTimeUnit val="months"/>
        <c:minorUnit val="12"/>
        <c:minorTimeUnit val="months"/>
        <c:noMultiLvlLbl val="0"/>
      </c:dateAx>
      <c:valAx>
        <c:axId val="31056617"/>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18363816"/>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A
Cation:Anion ratio</a:t>
            </a:r>
          </a:p>
        </c:rich>
      </c:tx>
      <c:layout>
        <c:manualLayout>
          <c:xMode val="factor"/>
          <c:yMode val="factor"/>
          <c:x val="0.00325"/>
          <c:y val="0"/>
        </c:manualLayout>
      </c:layout>
      <c:spPr>
        <a:noFill/>
        <a:ln>
          <a:noFill/>
        </a:ln>
      </c:spPr>
    </c:title>
    <c:plotArea>
      <c:layout>
        <c:manualLayout>
          <c:xMode val="edge"/>
          <c:yMode val="edge"/>
          <c:x val="0.0575"/>
          <c:y val="0.18625"/>
          <c:w val="0.926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A data'!$B$6:$B$57</c:f>
              <c:strCache>
                <c:ptCount val="52"/>
                <c:pt idx="0">
                  <c:v>33596</c:v>
                </c:pt>
                <c:pt idx="1">
                  <c:v>33608</c:v>
                </c:pt>
                <c:pt idx="2">
                  <c:v>33613</c:v>
                </c:pt>
                <c:pt idx="3">
                  <c:v>33638</c:v>
                </c:pt>
                <c:pt idx="4">
                  <c:v>33645</c:v>
                </c:pt>
                <c:pt idx="5">
                  <c:v>33653</c:v>
                </c:pt>
                <c:pt idx="6">
                  <c:v>33698</c:v>
                </c:pt>
                <c:pt idx="7">
                  <c:v>33734</c:v>
                </c:pt>
                <c:pt idx="8">
                  <c:v>33905</c:v>
                </c:pt>
                <c:pt idx="9">
                  <c:v>33936</c:v>
                </c:pt>
                <c:pt idx="10">
                  <c:v>33943</c:v>
                </c:pt>
                <c:pt idx="11">
                  <c:v>33988</c:v>
                </c:pt>
                <c:pt idx="12">
                  <c:v>34029</c:v>
                </c:pt>
                <c:pt idx="13">
                  <c:v>34054</c:v>
                </c:pt>
                <c:pt idx="14">
                  <c:v>34315</c:v>
                </c:pt>
                <c:pt idx="15">
                  <c:v>34329</c:v>
                </c:pt>
                <c:pt idx="16">
                  <c:v>34413</c:v>
                </c:pt>
                <c:pt idx="17">
                  <c:v>34419</c:v>
                </c:pt>
                <c:pt idx="18">
                  <c:v>34441</c:v>
                </c:pt>
                <c:pt idx="19">
                  <c:v>34702</c:v>
                </c:pt>
                <c:pt idx="20">
                  <c:v>34711</c:v>
                </c:pt>
                <c:pt idx="21">
                  <c:v>34728</c:v>
                </c:pt>
                <c:pt idx="22">
                  <c:v>34755</c:v>
                </c:pt>
                <c:pt idx="23">
                  <c:v>34763</c:v>
                </c:pt>
                <c:pt idx="24">
                  <c:v>34777</c:v>
                </c:pt>
                <c:pt idx="25">
                  <c:v>34783</c:v>
                </c:pt>
                <c:pt idx="26">
                  <c:v>34833</c:v>
                </c:pt>
                <c:pt idx="27">
                  <c:v>35020</c:v>
                </c:pt>
                <c:pt idx="28">
                  <c:v>35057</c:v>
                </c:pt>
                <c:pt idx="29">
                  <c:v>35087</c:v>
                </c:pt>
                <c:pt idx="30">
                  <c:v>35098</c:v>
                </c:pt>
                <c:pt idx="31">
                  <c:v>35119</c:v>
                </c:pt>
                <c:pt idx="32">
                  <c:v>35141</c:v>
                </c:pt>
                <c:pt idx="33">
                  <c:v>35155</c:v>
                </c:pt>
                <c:pt idx="34">
                  <c:v>35386</c:v>
                </c:pt>
                <c:pt idx="35">
                  <c:v>35393</c:v>
                </c:pt>
                <c:pt idx="36">
                  <c:v>35428</c:v>
                </c:pt>
                <c:pt idx="37">
                  <c:v>35463</c:v>
                </c:pt>
                <c:pt idx="38">
                  <c:v>35799</c:v>
                </c:pt>
                <c:pt idx="39">
                  <c:v>35820</c:v>
                </c:pt>
                <c:pt idx="40">
                  <c:v>35848</c:v>
                </c:pt>
                <c:pt idx="41">
                  <c:v>35855</c:v>
                </c:pt>
                <c:pt idx="42">
                  <c:v>35862</c:v>
                </c:pt>
                <c:pt idx="43">
                  <c:v>35890</c:v>
                </c:pt>
                <c:pt idx="44">
                  <c:v>36104</c:v>
                </c:pt>
                <c:pt idx="45">
                  <c:v>36116</c:v>
                </c:pt>
                <c:pt idx="46">
                  <c:v>36158</c:v>
                </c:pt>
                <c:pt idx="47">
                  <c:v>36172</c:v>
                </c:pt>
                <c:pt idx="48">
                  <c:v>36200</c:v>
                </c:pt>
                <c:pt idx="49">
                  <c:v>36215</c:v>
                </c:pt>
                <c:pt idx="50">
                  <c:v>36230</c:v>
                </c:pt>
                <c:pt idx="51">
                  <c:v>36270</c:v>
                </c:pt>
              </c:strCache>
            </c:strRef>
          </c:cat>
          <c:val>
            <c:numRef>
              <c:f>'Snow Site A data'!$AT$6:$AT$57</c:f>
              <c:numCache>
                <c:ptCount val="52"/>
                <c:pt idx="0">
                  <c:v>1.006628618053401</c:v>
                </c:pt>
                <c:pt idx="1">
                  <c:v>1.001025901110553</c:v>
                </c:pt>
                <c:pt idx="2">
                  <c:v>0.9183824365537545</c:v>
                </c:pt>
                <c:pt idx="3">
                  <c:v>0.8010391647468261</c:v>
                </c:pt>
                <c:pt idx="4">
                  <c:v>1.0032727405748445</c:v>
                </c:pt>
                <c:pt idx="5">
                  <c:v>0.9379853906249277</c:v>
                </c:pt>
                <c:pt idx="6">
                  <c:v>0.9779824894508703</c:v>
                </c:pt>
                <c:pt idx="7">
                  <c:v>1.0372487327005462</c:v>
                </c:pt>
                <c:pt idx="8">
                  <c:v>0.637206604597909</c:v>
                </c:pt>
                <c:pt idx="9">
                  <c:v>0.9579987659654413</c:v>
                </c:pt>
                <c:pt idx="10">
                  <c:v>0.8725051799012974</c:v>
                </c:pt>
                <c:pt idx="11">
                  <c:v>0.3556541655433386</c:v>
                </c:pt>
                <c:pt idx="12">
                  <c:v>1.01838158601821</c:v>
                </c:pt>
                <c:pt idx="13">
                  <c:v>1.0924188555931424</c:v>
                </c:pt>
                <c:pt idx="14">
                  <c:v>1.0530808392573858</c:v>
                </c:pt>
                <c:pt idx="15">
                  <c:v>0.7162738716934124</c:v>
                </c:pt>
                <c:pt idx="16">
                  <c:v>1.0197847835947806</c:v>
                </c:pt>
                <c:pt idx="17">
                  <c:v>1.1270228232130015</c:v>
                </c:pt>
                <c:pt idx="18">
                  <c:v>0.3764649154992658</c:v>
                </c:pt>
                <c:pt idx="19">
                  <c:v>1.052080499218149</c:v>
                </c:pt>
                <c:pt idx="20">
                  <c:v>1.0945510271126102</c:v>
                </c:pt>
                <c:pt idx="21">
                  <c:v>0.8552472498363077</c:v>
                </c:pt>
                <c:pt idx="22">
                  <c:v>1.040911115352803</c:v>
                </c:pt>
                <c:pt idx="23">
                  <c:v>1.081243986637734</c:v>
                </c:pt>
                <c:pt idx="24">
                  <c:v>1.1114596633832543</c:v>
                </c:pt>
                <c:pt idx="25">
                  <c:v>1.081898921102804</c:v>
                </c:pt>
                <c:pt idx="26">
                  <c:v>0.673187118042908</c:v>
                </c:pt>
                <c:pt idx="27">
                  <c:v>1.1336114183337929</c:v>
                </c:pt>
                <c:pt idx="28">
                  <c:v>0.8524708750377098</c:v>
                </c:pt>
                <c:pt idx="29">
                  <c:v>0.9146757323722671</c:v>
                </c:pt>
                <c:pt idx="30">
                  <c:v>0.9821611469957725</c:v>
                </c:pt>
                <c:pt idx="31">
                  <c:v>0.8289390391290082</c:v>
                </c:pt>
                <c:pt idx="32">
                  <c:v>0.4993429509558542</c:v>
                </c:pt>
                <c:pt idx="33">
                  <c:v>0.9955510316516278</c:v>
                </c:pt>
                <c:pt idx="34">
                  <c:v>1.4350369332735735</c:v>
                </c:pt>
                <c:pt idx="35">
                  <c:v>1.014202222897875</c:v>
                </c:pt>
                <c:pt idx="36">
                  <c:v>0.899360863145118</c:v>
                </c:pt>
                <c:pt idx="37">
                  <c:v>0.9907933582070022</c:v>
                </c:pt>
                <c:pt idx="38">
                  <c:v>0.9814131621651611</c:v>
                </c:pt>
                <c:pt idx="39">
                  <c:v>0.9396094515039856</c:v>
                </c:pt>
                <c:pt idx="40">
                  <c:v>0.9137930610454933</c:v>
                </c:pt>
                <c:pt idx="41">
                  <c:v>0.8971702215466086</c:v>
                </c:pt>
                <c:pt idx="42">
                  <c:v>0.9164347142777041</c:v>
                </c:pt>
                <c:pt idx="43">
                  <c:v>0.8076112728748955</c:v>
                </c:pt>
                <c:pt idx="44">
                  <c:v>0.90918298054681</c:v>
                </c:pt>
                <c:pt idx="45">
                  <c:v>1.0099143139245053</c:v>
                </c:pt>
                <c:pt idx="46">
                  <c:v>1.0356548459503943</c:v>
                </c:pt>
                <c:pt idx="47">
                  <c:v>0.7533718248096097</c:v>
                </c:pt>
                <c:pt idx="48">
                  <c:v>0.9848683119814666</c:v>
                </c:pt>
                <c:pt idx="49">
                  <c:v>1.0017731102326184</c:v>
                </c:pt>
                <c:pt idx="50">
                  <c:v>0.9075948739223889</c:v>
                </c:pt>
                <c:pt idx="51">
                  <c:v>0.4513131062082196</c:v>
                </c:pt>
              </c:numCache>
            </c:numRef>
          </c:val>
          <c:smooth val="0"/>
        </c:ser>
        <c:marker val="1"/>
        <c:axId val="11074098"/>
        <c:axId val="32558019"/>
      </c:lineChart>
      <c:dateAx>
        <c:axId val="11074098"/>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1"/>
              <c:y val="-0.011"/>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2558019"/>
        <c:crosses val="autoZero"/>
        <c:auto val="0"/>
        <c:baseTimeUnit val="days"/>
        <c:majorUnit val="12"/>
        <c:majorTimeUnit val="months"/>
        <c:minorUnit val="12"/>
        <c:minorTimeUnit val="months"/>
        <c:noMultiLvlLbl val="0"/>
      </c:dateAx>
      <c:valAx>
        <c:axId val="32558019"/>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Cation:Anion ratio</a:t>
                </a:r>
              </a:p>
            </c:rich>
          </c:tx>
          <c:layout>
            <c:manualLayout>
              <c:xMode val="factor"/>
              <c:yMode val="factor"/>
              <c:x val="-0.00175"/>
              <c:y val="-0.00225"/>
            </c:manualLayout>
          </c:layout>
          <c:overlay val="0"/>
          <c:spPr>
            <a:noFill/>
            <a:ln>
              <a:noFill/>
            </a:ln>
          </c:spPr>
        </c:title>
        <c:delete val="0"/>
        <c:numFmt formatCode="0.0" sourceLinked="0"/>
        <c:majorTickMark val="out"/>
        <c:minorTickMark val="none"/>
        <c:tickLblPos val="nextTo"/>
        <c:spPr>
          <a:ln w="3175">
            <a:solidFill>
              <a:srgbClr val="000000"/>
            </a:solidFill>
          </a:ln>
        </c:spPr>
        <c:crossAx val="11074098"/>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A
Cl</a:t>
            </a:r>
          </a:p>
        </c:rich>
      </c:tx>
      <c:layout>
        <c:manualLayout>
          <c:xMode val="factor"/>
          <c:yMode val="factor"/>
          <c:x val="0.0032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A data'!$B$6:$B$57</c:f>
              <c:strCache>
                <c:ptCount val="52"/>
                <c:pt idx="0">
                  <c:v>33596</c:v>
                </c:pt>
                <c:pt idx="1">
                  <c:v>33608</c:v>
                </c:pt>
                <c:pt idx="2">
                  <c:v>33613</c:v>
                </c:pt>
                <c:pt idx="3">
                  <c:v>33638</c:v>
                </c:pt>
                <c:pt idx="4">
                  <c:v>33645</c:v>
                </c:pt>
                <c:pt idx="5">
                  <c:v>33653</c:v>
                </c:pt>
                <c:pt idx="6">
                  <c:v>33698</c:v>
                </c:pt>
                <c:pt idx="7">
                  <c:v>33734</c:v>
                </c:pt>
                <c:pt idx="8">
                  <c:v>33905</c:v>
                </c:pt>
                <c:pt idx="9">
                  <c:v>33936</c:v>
                </c:pt>
                <c:pt idx="10">
                  <c:v>33943</c:v>
                </c:pt>
                <c:pt idx="11">
                  <c:v>33988</c:v>
                </c:pt>
                <c:pt idx="12">
                  <c:v>34029</c:v>
                </c:pt>
                <c:pt idx="13">
                  <c:v>34054</c:v>
                </c:pt>
                <c:pt idx="14">
                  <c:v>34315</c:v>
                </c:pt>
                <c:pt idx="15">
                  <c:v>34329</c:v>
                </c:pt>
                <c:pt idx="16">
                  <c:v>34413</c:v>
                </c:pt>
                <c:pt idx="17">
                  <c:v>34419</c:v>
                </c:pt>
                <c:pt idx="18">
                  <c:v>34441</c:v>
                </c:pt>
                <c:pt idx="19">
                  <c:v>34702</c:v>
                </c:pt>
                <c:pt idx="20">
                  <c:v>34711</c:v>
                </c:pt>
                <c:pt idx="21">
                  <c:v>34728</c:v>
                </c:pt>
                <c:pt idx="22">
                  <c:v>34755</c:v>
                </c:pt>
                <c:pt idx="23">
                  <c:v>34763</c:v>
                </c:pt>
                <c:pt idx="24">
                  <c:v>34777</c:v>
                </c:pt>
                <c:pt idx="25">
                  <c:v>34783</c:v>
                </c:pt>
                <c:pt idx="26">
                  <c:v>34833</c:v>
                </c:pt>
                <c:pt idx="27">
                  <c:v>35020</c:v>
                </c:pt>
                <c:pt idx="28">
                  <c:v>35057</c:v>
                </c:pt>
                <c:pt idx="29">
                  <c:v>35087</c:v>
                </c:pt>
                <c:pt idx="30">
                  <c:v>35098</c:v>
                </c:pt>
                <c:pt idx="31">
                  <c:v>35119</c:v>
                </c:pt>
                <c:pt idx="32">
                  <c:v>35141</c:v>
                </c:pt>
                <c:pt idx="33">
                  <c:v>35155</c:v>
                </c:pt>
                <c:pt idx="34">
                  <c:v>35386</c:v>
                </c:pt>
                <c:pt idx="35">
                  <c:v>35393</c:v>
                </c:pt>
                <c:pt idx="36">
                  <c:v>35428</c:v>
                </c:pt>
                <c:pt idx="37">
                  <c:v>35463</c:v>
                </c:pt>
                <c:pt idx="38">
                  <c:v>35799</c:v>
                </c:pt>
                <c:pt idx="39">
                  <c:v>35820</c:v>
                </c:pt>
                <c:pt idx="40">
                  <c:v>35848</c:v>
                </c:pt>
                <c:pt idx="41">
                  <c:v>35855</c:v>
                </c:pt>
                <c:pt idx="42">
                  <c:v>35862</c:v>
                </c:pt>
                <c:pt idx="43">
                  <c:v>35890</c:v>
                </c:pt>
                <c:pt idx="44">
                  <c:v>36104</c:v>
                </c:pt>
                <c:pt idx="45">
                  <c:v>36116</c:v>
                </c:pt>
                <c:pt idx="46">
                  <c:v>36158</c:v>
                </c:pt>
                <c:pt idx="47">
                  <c:v>36172</c:v>
                </c:pt>
                <c:pt idx="48">
                  <c:v>36200</c:v>
                </c:pt>
                <c:pt idx="49">
                  <c:v>36215</c:v>
                </c:pt>
                <c:pt idx="50">
                  <c:v>36230</c:v>
                </c:pt>
                <c:pt idx="51">
                  <c:v>36270</c:v>
                </c:pt>
              </c:strCache>
            </c:strRef>
          </c:cat>
          <c:val>
            <c:numRef>
              <c:f>'Snow Site A data'!$AK$6:$AK$57</c:f>
              <c:numCache>
                <c:ptCount val="52"/>
                <c:pt idx="0">
                  <c:v>120.00000000000001</c:v>
                </c:pt>
                <c:pt idx="1">
                  <c:v>370.8571428571429</c:v>
                </c:pt>
                <c:pt idx="2">
                  <c:v>116.57142857142857</c:v>
                </c:pt>
                <c:pt idx="3">
                  <c:v>28.857142857142858</c:v>
                </c:pt>
                <c:pt idx="4">
                  <c:v>90.57142857142857</c:v>
                </c:pt>
                <c:pt idx="5">
                  <c:v>105.71428571428572</c:v>
                </c:pt>
                <c:pt idx="6">
                  <c:v>386.57142857142856</c:v>
                </c:pt>
                <c:pt idx="7">
                  <c:v>19.71428571428571</c:v>
                </c:pt>
                <c:pt idx="8">
                  <c:v>37.714285714285715</c:v>
                </c:pt>
                <c:pt idx="9">
                  <c:v>179.71428571428572</c:v>
                </c:pt>
                <c:pt idx="10">
                  <c:v>46.28571428571429</c:v>
                </c:pt>
                <c:pt idx="11">
                  <c:v>17.142857142857142</c:v>
                </c:pt>
                <c:pt idx="12">
                  <c:v>503.1428571428571</c:v>
                </c:pt>
                <c:pt idx="13">
                  <c:v>102.85714285714286</c:v>
                </c:pt>
                <c:pt idx="14">
                  <c:v>107.14285714285714</c:v>
                </c:pt>
                <c:pt idx="15">
                  <c:v>44.28571428571429</c:v>
                </c:pt>
                <c:pt idx="16">
                  <c:v>138.85714285714286</c:v>
                </c:pt>
                <c:pt idx="17">
                  <c:v>160</c:v>
                </c:pt>
                <c:pt idx="18">
                  <c:v>17.714285714285715</c:v>
                </c:pt>
                <c:pt idx="19">
                  <c:v>251.1428571428571</c:v>
                </c:pt>
                <c:pt idx="20">
                  <c:v>221.99999999999997</c:v>
                </c:pt>
                <c:pt idx="21">
                  <c:v>25.714285714285715</c:v>
                </c:pt>
                <c:pt idx="22">
                  <c:v>33.42857142857142</c:v>
                </c:pt>
                <c:pt idx="23">
                  <c:v>31.714285714285715</c:v>
                </c:pt>
                <c:pt idx="24">
                  <c:v>104.57142857142858</c:v>
                </c:pt>
                <c:pt idx="25">
                  <c:v>140.57142857142856</c:v>
                </c:pt>
                <c:pt idx="26">
                  <c:v>11.428571428571429</c:v>
                </c:pt>
                <c:pt idx="27">
                  <c:v>165.7142857142857</c:v>
                </c:pt>
                <c:pt idx="28">
                  <c:v>13.714285714285714</c:v>
                </c:pt>
                <c:pt idx="29">
                  <c:v>745.7142857142858</c:v>
                </c:pt>
                <c:pt idx="30">
                  <c:v>144</c:v>
                </c:pt>
                <c:pt idx="31">
                  <c:v>11.428571428571429</c:v>
                </c:pt>
                <c:pt idx="32">
                  <c:v>38.28571428571429</c:v>
                </c:pt>
                <c:pt idx="33">
                  <c:v>280.85714285714283</c:v>
                </c:pt>
                <c:pt idx="34">
                  <c:v>31.714285714285715</c:v>
                </c:pt>
                <c:pt idx="35">
                  <c:v>27.428571428571427</c:v>
                </c:pt>
                <c:pt idx="36">
                  <c:v>37.42857142857143</c:v>
                </c:pt>
                <c:pt idx="37">
                  <c:v>1017.1428571428571</c:v>
                </c:pt>
                <c:pt idx="38">
                  <c:v>209.8782857142857</c:v>
                </c:pt>
                <c:pt idx="39">
                  <c:v>253.00514285714289</c:v>
                </c:pt>
                <c:pt idx="40">
                  <c:v>33.14285714285714</c:v>
                </c:pt>
                <c:pt idx="41">
                  <c:v>99.71428571428571</c:v>
                </c:pt>
                <c:pt idx="42">
                  <c:v>296.5342857142857</c:v>
                </c:pt>
                <c:pt idx="43">
                  <c:v>11.428571428571429</c:v>
                </c:pt>
                <c:pt idx="44">
                  <c:v>14.857142857142858</c:v>
                </c:pt>
                <c:pt idx="45">
                  <c:v>132.57142857142856</c:v>
                </c:pt>
                <c:pt idx="46">
                  <c:v>92.57142857142858</c:v>
                </c:pt>
                <c:pt idx="47">
                  <c:v>11.428571428571429</c:v>
                </c:pt>
                <c:pt idx="48">
                  <c:v>410.8571428571429</c:v>
                </c:pt>
                <c:pt idx="49">
                  <c:v>495.7142857142858</c:v>
                </c:pt>
                <c:pt idx="50">
                  <c:v>368.8571428571429</c:v>
                </c:pt>
                <c:pt idx="51">
                  <c:v>38.57142857142858</c:v>
                </c:pt>
              </c:numCache>
            </c:numRef>
          </c:val>
          <c:smooth val="0"/>
        </c:ser>
        <c:marker val="1"/>
        <c:axId val="24586716"/>
        <c:axId val="19953853"/>
      </c:lineChart>
      <c:dateAx>
        <c:axId val="24586716"/>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3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9953853"/>
        <c:crosses val="autoZero"/>
        <c:auto val="0"/>
        <c:baseTimeUnit val="days"/>
        <c:majorUnit val="12"/>
        <c:majorTimeUnit val="months"/>
        <c:minorUnit val="12"/>
        <c:minorTimeUnit val="months"/>
        <c:noMultiLvlLbl val="0"/>
      </c:dateAx>
      <c:valAx>
        <c:axId val="19953853"/>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24586716"/>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A
Conductivity</a:t>
            </a:r>
          </a:p>
        </c:rich>
      </c:tx>
      <c:layout>
        <c:manualLayout>
          <c:xMode val="factor"/>
          <c:yMode val="factor"/>
          <c:x val="0.0032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A data'!$B$6:$B$57</c:f>
              <c:strCache>
                <c:ptCount val="52"/>
                <c:pt idx="0">
                  <c:v>33596</c:v>
                </c:pt>
                <c:pt idx="1">
                  <c:v>33608</c:v>
                </c:pt>
                <c:pt idx="2">
                  <c:v>33613</c:v>
                </c:pt>
                <c:pt idx="3">
                  <c:v>33638</c:v>
                </c:pt>
                <c:pt idx="4">
                  <c:v>33645</c:v>
                </c:pt>
                <c:pt idx="5">
                  <c:v>33653</c:v>
                </c:pt>
                <c:pt idx="6">
                  <c:v>33698</c:v>
                </c:pt>
                <c:pt idx="7">
                  <c:v>33734</c:v>
                </c:pt>
                <c:pt idx="8">
                  <c:v>33905</c:v>
                </c:pt>
                <c:pt idx="9">
                  <c:v>33936</c:v>
                </c:pt>
                <c:pt idx="10">
                  <c:v>33943</c:v>
                </c:pt>
                <c:pt idx="11">
                  <c:v>33988</c:v>
                </c:pt>
                <c:pt idx="12">
                  <c:v>34029</c:v>
                </c:pt>
                <c:pt idx="13">
                  <c:v>34054</c:v>
                </c:pt>
                <c:pt idx="14">
                  <c:v>34315</c:v>
                </c:pt>
                <c:pt idx="15">
                  <c:v>34329</c:v>
                </c:pt>
                <c:pt idx="16">
                  <c:v>34413</c:v>
                </c:pt>
                <c:pt idx="17">
                  <c:v>34419</c:v>
                </c:pt>
                <c:pt idx="18">
                  <c:v>34441</c:v>
                </c:pt>
                <c:pt idx="19">
                  <c:v>34702</c:v>
                </c:pt>
                <c:pt idx="20">
                  <c:v>34711</c:v>
                </c:pt>
                <c:pt idx="21">
                  <c:v>34728</c:v>
                </c:pt>
                <c:pt idx="22">
                  <c:v>34755</c:v>
                </c:pt>
                <c:pt idx="23">
                  <c:v>34763</c:v>
                </c:pt>
                <c:pt idx="24">
                  <c:v>34777</c:v>
                </c:pt>
                <c:pt idx="25">
                  <c:v>34783</c:v>
                </c:pt>
                <c:pt idx="26">
                  <c:v>34833</c:v>
                </c:pt>
                <c:pt idx="27">
                  <c:v>35020</c:v>
                </c:pt>
                <c:pt idx="28">
                  <c:v>35057</c:v>
                </c:pt>
                <c:pt idx="29">
                  <c:v>35087</c:v>
                </c:pt>
                <c:pt idx="30">
                  <c:v>35098</c:v>
                </c:pt>
                <c:pt idx="31">
                  <c:v>35119</c:v>
                </c:pt>
                <c:pt idx="32">
                  <c:v>35141</c:v>
                </c:pt>
                <c:pt idx="33">
                  <c:v>35155</c:v>
                </c:pt>
                <c:pt idx="34">
                  <c:v>35386</c:v>
                </c:pt>
                <c:pt idx="35">
                  <c:v>35393</c:v>
                </c:pt>
                <c:pt idx="36">
                  <c:v>35428</c:v>
                </c:pt>
                <c:pt idx="37">
                  <c:v>35463</c:v>
                </c:pt>
                <c:pt idx="38">
                  <c:v>35799</c:v>
                </c:pt>
                <c:pt idx="39">
                  <c:v>35820</c:v>
                </c:pt>
                <c:pt idx="40">
                  <c:v>35848</c:v>
                </c:pt>
                <c:pt idx="41">
                  <c:v>35855</c:v>
                </c:pt>
                <c:pt idx="42">
                  <c:v>35862</c:v>
                </c:pt>
                <c:pt idx="43">
                  <c:v>35890</c:v>
                </c:pt>
                <c:pt idx="44">
                  <c:v>36104</c:v>
                </c:pt>
                <c:pt idx="45">
                  <c:v>36116</c:v>
                </c:pt>
                <c:pt idx="46">
                  <c:v>36158</c:v>
                </c:pt>
                <c:pt idx="47">
                  <c:v>36172</c:v>
                </c:pt>
                <c:pt idx="48">
                  <c:v>36200</c:v>
                </c:pt>
                <c:pt idx="49">
                  <c:v>36215</c:v>
                </c:pt>
                <c:pt idx="50">
                  <c:v>36230</c:v>
                </c:pt>
                <c:pt idx="51">
                  <c:v>36270</c:v>
                </c:pt>
              </c:strCache>
            </c:strRef>
          </c:cat>
          <c:val>
            <c:numRef>
              <c:f>'Snow Site A data'!$S$6:$S$57</c:f>
              <c:numCache>
                <c:ptCount val="52"/>
                <c:pt idx="0">
                  <c:v>20</c:v>
                </c:pt>
                <c:pt idx="1">
                  <c:v>38</c:v>
                </c:pt>
                <c:pt idx="2">
                  <c:v>15</c:v>
                </c:pt>
                <c:pt idx="3">
                  <c:v>6</c:v>
                </c:pt>
                <c:pt idx="4">
                  <c:v>13</c:v>
                </c:pt>
                <c:pt idx="5">
                  <c:v>15</c:v>
                </c:pt>
                <c:pt idx="6">
                  <c:v>44</c:v>
                </c:pt>
                <c:pt idx="7">
                  <c:v>3</c:v>
                </c:pt>
                <c:pt idx="8">
                  <c:v>11</c:v>
                </c:pt>
                <c:pt idx="9">
                  <c:v>26</c:v>
                </c:pt>
                <c:pt idx="10">
                  <c:v>9</c:v>
                </c:pt>
                <c:pt idx="11">
                  <c:v>3</c:v>
                </c:pt>
                <c:pt idx="12">
                  <c:v>73</c:v>
                </c:pt>
                <c:pt idx="13">
                  <c:v>18</c:v>
                </c:pt>
                <c:pt idx="14">
                  <c:v>14</c:v>
                </c:pt>
                <c:pt idx="15">
                  <c:v>10</c:v>
                </c:pt>
                <c:pt idx="16">
                  <c:v>18</c:v>
                </c:pt>
                <c:pt idx="17">
                  <c:v>22</c:v>
                </c:pt>
                <c:pt idx="18">
                  <c:v>2</c:v>
                </c:pt>
                <c:pt idx="19">
                  <c:v>30</c:v>
                </c:pt>
                <c:pt idx="20">
                  <c:v>29</c:v>
                </c:pt>
                <c:pt idx="21">
                  <c:v>7</c:v>
                </c:pt>
                <c:pt idx="22">
                  <c:v>6</c:v>
                </c:pt>
                <c:pt idx="23">
                  <c:v>7</c:v>
                </c:pt>
                <c:pt idx="24">
                  <c:v>17</c:v>
                </c:pt>
                <c:pt idx="25">
                  <c:v>19</c:v>
                </c:pt>
                <c:pt idx="26">
                  <c:v>3</c:v>
                </c:pt>
                <c:pt idx="27">
                  <c:v>24</c:v>
                </c:pt>
                <c:pt idx="28">
                  <c:v>5</c:v>
                </c:pt>
                <c:pt idx="29">
                  <c:v>140</c:v>
                </c:pt>
                <c:pt idx="30">
                  <c:v>36</c:v>
                </c:pt>
                <c:pt idx="31">
                  <c:v>4</c:v>
                </c:pt>
                <c:pt idx="32">
                  <c:v>55</c:v>
                </c:pt>
                <c:pt idx="33">
                  <c:v>30</c:v>
                </c:pt>
                <c:pt idx="34">
                  <c:v>6</c:v>
                </c:pt>
                <c:pt idx="35">
                  <c:v>6</c:v>
                </c:pt>
                <c:pt idx="36">
                  <c:v>12</c:v>
                </c:pt>
                <c:pt idx="37">
                  <c:v>118</c:v>
                </c:pt>
                <c:pt idx="38">
                  <c:v>36</c:v>
                </c:pt>
                <c:pt idx="39">
                  <c:v>26</c:v>
                </c:pt>
                <c:pt idx="40">
                  <c:v>5</c:v>
                </c:pt>
                <c:pt idx="41">
                  <c:v>14</c:v>
                </c:pt>
                <c:pt idx="42">
                  <c:v>17</c:v>
                </c:pt>
                <c:pt idx="43">
                  <c:v>2</c:v>
                </c:pt>
                <c:pt idx="44">
                  <c:v>5</c:v>
                </c:pt>
                <c:pt idx="45">
                  <c:v>18</c:v>
                </c:pt>
                <c:pt idx="46">
                  <c:v>15</c:v>
                </c:pt>
                <c:pt idx="47">
                  <c:v>10</c:v>
                </c:pt>
                <c:pt idx="48">
                  <c:v>54</c:v>
                </c:pt>
                <c:pt idx="49">
                  <c:v>63</c:v>
                </c:pt>
                <c:pt idx="50">
                  <c:v>67</c:v>
                </c:pt>
                <c:pt idx="51">
                  <c:v>45</c:v>
                </c:pt>
              </c:numCache>
            </c:numRef>
          </c:val>
          <c:smooth val="0"/>
        </c:ser>
        <c:marker val="1"/>
        <c:axId val="45366950"/>
        <c:axId val="5649367"/>
      </c:lineChart>
      <c:dateAx>
        <c:axId val="45366950"/>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0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649367"/>
        <c:crosses val="autoZero"/>
        <c:auto val="0"/>
        <c:baseTimeUnit val="days"/>
        <c:majorUnit val="12"/>
        <c:majorTimeUnit val="months"/>
        <c:minorUnit val="12"/>
        <c:minorTimeUnit val="months"/>
        <c:noMultiLvlLbl val="0"/>
      </c:dateAx>
      <c:valAx>
        <c:axId val="5649367"/>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µScm</a:t>
                </a:r>
                <a:r>
                  <a:rPr lang="en-US" cap="none" sz="1075" b="1" i="0" u="none" baseline="30000">
                    <a:solidFill>
                      <a:srgbClr val="000000"/>
                    </a:solidFill>
                    <a:latin typeface="Arial"/>
                    <a:ea typeface="Arial"/>
                    <a:cs typeface="Arial"/>
                  </a:rPr>
                  <a:t>-1</a:t>
                </a:r>
              </a:p>
            </c:rich>
          </c:tx>
          <c:layout>
            <c:manualLayout>
              <c:xMode val="factor"/>
              <c:yMode val="factor"/>
              <c:x val="-0.003"/>
              <c:y val="-0.0035"/>
            </c:manualLayout>
          </c:layout>
          <c:overlay val="0"/>
          <c:spPr>
            <a:noFill/>
            <a:ln>
              <a:noFill/>
            </a:ln>
          </c:spPr>
        </c:title>
        <c:delete val="0"/>
        <c:numFmt formatCode="0" sourceLinked="0"/>
        <c:majorTickMark val="out"/>
        <c:minorTickMark val="none"/>
        <c:tickLblPos val="nextTo"/>
        <c:spPr>
          <a:ln w="3175">
            <a:solidFill>
              <a:srgbClr val="000000"/>
            </a:solidFill>
          </a:ln>
        </c:spPr>
        <c:crossAx val="45366950"/>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A
Cu</a:t>
            </a:r>
          </a:p>
        </c:rich>
      </c:tx>
      <c:layout>
        <c:manualLayout>
          <c:xMode val="factor"/>
          <c:yMode val="factor"/>
          <c:x val="0.0032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A data'!$B$6:$B$57</c:f>
              <c:strCache>
                <c:ptCount val="52"/>
                <c:pt idx="0">
                  <c:v>33596</c:v>
                </c:pt>
                <c:pt idx="1">
                  <c:v>33608</c:v>
                </c:pt>
                <c:pt idx="2">
                  <c:v>33613</c:v>
                </c:pt>
                <c:pt idx="3">
                  <c:v>33638</c:v>
                </c:pt>
                <c:pt idx="4">
                  <c:v>33645</c:v>
                </c:pt>
                <c:pt idx="5">
                  <c:v>33653</c:v>
                </c:pt>
                <c:pt idx="6">
                  <c:v>33698</c:v>
                </c:pt>
                <c:pt idx="7">
                  <c:v>33734</c:v>
                </c:pt>
                <c:pt idx="8">
                  <c:v>33905</c:v>
                </c:pt>
                <c:pt idx="9">
                  <c:v>33936</c:v>
                </c:pt>
                <c:pt idx="10">
                  <c:v>33943</c:v>
                </c:pt>
                <c:pt idx="11">
                  <c:v>33988</c:v>
                </c:pt>
                <c:pt idx="12">
                  <c:v>34029</c:v>
                </c:pt>
                <c:pt idx="13">
                  <c:v>34054</c:v>
                </c:pt>
                <c:pt idx="14">
                  <c:v>34315</c:v>
                </c:pt>
                <c:pt idx="15">
                  <c:v>34329</c:v>
                </c:pt>
                <c:pt idx="16">
                  <c:v>34413</c:v>
                </c:pt>
                <c:pt idx="17">
                  <c:v>34419</c:v>
                </c:pt>
                <c:pt idx="18">
                  <c:v>34441</c:v>
                </c:pt>
                <c:pt idx="19">
                  <c:v>34702</c:v>
                </c:pt>
                <c:pt idx="20">
                  <c:v>34711</c:v>
                </c:pt>
                <c:pt idx="21">
                  <c:v>34728</c:v>
                </c:pt>
                <c:pt idx="22">
                  <c:v>34755</c:v>
                </c:pt>
                <c:pt idx="23">
                  <c:v>34763</c:v>
                </c:pt>
                <c:pt idx="24">
                  <c:v>34777</c:v>
                </c:pt>
                <c:pt idx="25">
                  <c:v>34783</c:v>
                </c:pt>
                <c:pt idx="26">
                  <c:v>34833</c:v>
                </c:pt>
                <c:pt idx="27">
                  <c:v>35020</c:v>
                </c:pt>
                <c:pt idx="28">
                  <c:v>35057</c:v>
                </c:pt>
                <c:pt idx="29">
                  <c:v>35087</c:v>
                </c:pt>
                <c:pt idx="30">
                  <c:v>35098</c:v>
                </c:pt>
                <c:pt idx="31">
                  <c:v>35119</c:v>
                </c:pt>
                <c:pt idx="32">
                  <c:v>35141</c:v>
                </c:pt>
                <c:pt idx="33">
                  <c:v>35155</c:v>
                </c:pt>
                <c:pt idx="34">
                  <c:v>35386</c:v>
                </c:pt>
                <c:pt idx="35">
                  <c:v>35393</c:v>
                </c:pt>
                <c:pt idx="36">
                  <c:v>35428</c:v>
                </c:pt>
                <c:pt idx="37">
                  <c:v>35463</c:v>
                </c:pt>
                <c:pt idx="38">
                  <c:v>35799</c:v>
                </c:pt>
                <c:pt idx="39">
                  <c:v>35820</c:v>
                </c:pt>
                <c:pt idx="40">
                  <c:v>35848</c:v>
                </c:pt>
                <c:pt idx="41">
                  <c:v>35855</c:v>
                </c:pt>
                <c:pt idx="42">
                  <c:v>35862</c:v>
                </c:pt>
                <c:pt idx="43">
                  <c:v>35890</c:v>
                </c:pt>
                <c:pt idx="44">
                  <c:v>36104</c:v>
                </c:pt>
                <c:pt idx="45">
                  <c:v>36116</c:v>
                </c:pt>
                <c:pt idx="46">
                  <c:v>36158</c:v>
                </c:pt>
                <c:pt idx="47">
                  <c:v>36172</c:v>
                </c:pt>
                <c:pt idx="48">
                  <c:v>36200</c:v>
                </c:pt>
                <c:pt idx="49">
                  <c:v>36215</c:v>
                </c:pt>
                <c:pt idx="50">
                  <c:v>36230</c:v>
                </c:pt>
                <c:pt idx="51">
                  <c:v>36270</c:v>
                </c:pt>
              </c:strCache>
            </c:strRef>
          </c:cat>
          <c:val>
            <c:numRef>
              <c:f>'Snow Site A data'!$AN$6:$AN$57</c:f>
              <c:numCache>
                <c:ptCount val="52"/>
                <c:pt idx="0">
                  <c:v>0.2253968253968254</c:v>
                </c:pt>
                <c:pt idx="1">
                  <c:v>0.1841269841269841</c:v>
                </c:pt>
                <c:pt idx="2">
                  <c:v>0.12380952380952381</c:v>
                </c:pt>
                <c:pt idx="3">
                  <c:v>0.11111111111111112</c:v>
                </c:pt>
                <c:pt idx="4">
                  <c:v>0.06349206349206349</c:v>
                </c:pt>
                <c:pt idx="5">
                  <c:v>0.4158730158730159</c:v>
                </c:pt>
                <c:pt idx="6">
                  <c:v>0.06349206349206349</c:v>
                </c:pt>
                <c:pt idx="7">
                  <c:v>0.06349206349206349</c:v>
                </c:pt>
                <c:pt idx="8">
                  <c:v>0.21904761904761905</c:v>
                </c:pt>
                <c:pt idx="9">
                  <c:v>0.2253968253968254</c:v>
                </c:pt>
                <c:pt idx="10">
                  <c:v>0.09206349206349206</c:v>
                </c:pt>
                <c:pt idx="11">
                  <c:v>0.22222222222222224</c:v>
                </c:pt>
                <c:pt idx="12">
                  <c:v>0.15873015873015872</c:v>
                </c:pt>
                <c:pt idx="13">
                  <c:v>0.06349206349206349</c:v>
                </c:pt>
                <c:pt idx="14">
                  <c:v>0.06349206349206349</c:v>
                </c:pt>
                <c:pt idx="15">
                  <c:v>0.06349206349206349</c:v>
                </c:pt>
                <c:pt idx="16">
                  <c:v>0.11428571428571428</c:v>
                </c:pt>
                <c:pt idx="17">
                  <c:v>0.06349206349206349</c:v>
                </c:pt>
                <c:pt idx="18">
                  <c:v>0.06349206349206349</c:v>
                </c:pt>
                <c:pt idx="19">
                  <c:v>0.06349206349206349</c:v>
                </c:pt>
                <c:pt idx="20">
                  <c:v>0.06349206349206349</c:v>
                </c:pt>
                <c:pt idx="21">
                  <c:v>0.06349206349206349</c:v>
                </c:pt>
                <c:pt idx="22">
                  <c:v>0.06349206349206349</c:v>
                </c:pt>
                <c:pt idx="23">
                  <c:v>0.06349206349206349</c:v>
                </c:pt>
                <c:pt idx="24">
                  <c:v>0.06349206349206349</c:v>
                </c:pt>
                <c:pt idx="25">
                  <c:v>0.06349206349206349</c:v>
                </c:pt>
                <c:pt idx="26">
                  <c:v>0.06349206349206349</c:v>
                </c:pt>
                <c:pt idx="27">
                  <c:v>0.06349206349206349</c:v>
                </c:pt>
                <c:pt idx="28">
                  <c:v>0.06349206349206349</c:v>
                </c:pt>
                <c:pt idx="29">
                  <c:v>0.06349206349206349</c:v>
                </c:pt>
                <c:pt idx="30">
                  <c:v>0.06349206349206349</c:v>
                </c:pt>
                <c:pt idx="31">
                  <c:v>0.06349206349206349</c:v>
                </c:pt>
                <c:pt idx="32">
                  <c:v>0.06349206349206349</c:v>
                </c:pt>
                <c:pt idx="33">
                  <c:v>0.06349206349206349</c:v>
                </c:pt>
                <c:pt idx="34">
                  <c:v>0.13015873015873017</c:v>
                </c:pt>
                <c:pt idx="35">
                  <c:v>0.06349206349206349</c:v>
                </c:pt>
                <c:pt idx="36">
                  <c:v>0.06349206349206349</c:v>
                </c:pt>
                <c:pt idx="37">
                  <c:v>0.20634920634920634</c:v>
                </c:pt>
                <c:pt idx="38">
                  <c:v>0.06349206349206349</c:v>
                </c:pt>
                <c:pt idx="39">
                  <c:v>0.06349206349206349</c:v>
                </c:pt>
                <c:pt idx="40">
                  <c:v>0.06349206349206349</c:v>
                </c:pt>
                <c:pt idx="41">
                  <c:v>0.06349206349206349</c:v>
                </c:pt>
                <c:pt idx="42">
                  <c:v>0.06349206349206349</c:v>
                </c:pt>
                <c:pt idx="43">
                  <c:v>0.134</c:v>
                </c:pt>
                <c:pt idx="44">
                  <c:v>0.06349206349206349</c:v>
                </c:pt>
                <c:pt idx="45">
                  <c:v>0.06349206349206349</c:v>
                </c:pt>
                <c:pt idx="46">
                  <c:v>0.06349206349206349</c:v>
                </c:pt>
                <c:pt idx="47">
                  <c:v>0.06349206349206349</c:v>
                </c:pt>
                <c:pt idx="48">
                  <c:v>0.06349206349206349</c:v>
                </c:pt>
                <c:pt idx="49">
                  <c:v>0.06349206349206349</c:v>
                </c:pt>
                <c:pt idx="50">
                  <c:v>0.06349206349206349</c:v>
                </c:pt>
                <c:pt idx="51">
                  <c:v>0.06349206349206349</c:v>
                </c:pt>
              </c:numCache>
            </c:numRef>
          </c:val>
          <c:smooth val="0"/>
        </c:ser>
        <c:marker val="1"/>
        <c:axId val="50844304"/>
        <c:axId val="54945553"/>
      </c:lineChart>
      <c:dateAx>
        <c:axId val="50844304"/>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1"/>
              <c:y val="-0.0117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4945553"/>
        <c:crosses val="autoZero"/>
        <c:auto val="0"/>
        <c:baseTimeUnit val="days"/>
        <c:majorUnit val="12"/>
        <c:majorTimeUnit val="months"/>
        <c:minorUnit val="12"/>
        <c:minorTimeUnit val="months"/>
        <c:noMultiLvlLbl val="0"/>
      </c:dateAx>
      <c:valAx>
        <c:axId val="54945553"/>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00" sourceLinked="0"/>
        <c:majorTickMark val="out"/>
        <c:minorTickMark val="none"/>
        <c:tickLblPos val="nextTo"/>
        <c:spPr>
          <a:ln w="3175">
            <a:solidFill>
              <a:srgbClr val="000000"/>
            </a:solidFill>
          </a:ln>
        </c:spPr>
        <c:crossAx val="50844304"/>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A
Fe</a:t>
            </a:r>
          </a:p>
        </c:rich>
      </c:tx>
      <c:layout>
        <c:manualLayout>
          <c:xMode val="factor"/>
          <c:yMode val="factor"/>
          <c:x val="0.0032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A data'!$B$6:$B$57</c:f>
              <c:strCache>
                <c:ptCount val="52"/>
                <c:pt idx="0">
                  <c:v>33596</c:v>
                </c:pt>
                <c:pt idx="1">
                  <c:v>33608</c:v>
                </c:pt>
                <c:pt idx="2">
                  <c:v>33613</c:v>
                </c:pt>
                <c:pt idx="3">
                  <c:v>33638</c:v>
                </c:pt>
                <c:pt idx="4">
                  <c:v>33645</c:v>
                </c:pt>
                <c:pt idx="5">
                  <c:v>33653</c:v>
                </c:pt>
                <c:pt idx="6">
                  <c:v>33698</c:v>
                </c:pt>
                <c:pt idx="7">
                  <c:v>33734</c:v>
                </c:pt>
                <c:pt idx="8">
                  <c:v>33905</c:v>
                </c:pt>
                <c:pt idx="9">
                  <c:v>33936</c:v>
                </c:pt>
                <c:pt idx="10">
                  <c:v>33943</c:v>
                </c:pt>
                <c:pt idx="11">
                  <c:v>33988</c:v>
                </c:pt>
                <c:pt idx="12">
                  <c:v>34029</c:v>
                </c:pt>
                <c:pt idx="13">
                  <c:v>34054</c:v>
                </c:pt>
                <c:pt idx="14">
                  <c:v>34315</c:v>
                </c:pt>
                <c:pt idx="15">
                  <c:v>34329</c:v>
                </c:pt>
                <c:pt idx="16">
                  <c:v>34413</c:v>
                </c:pt>
                <c:pt idx="17">
                  <c:v>34419</c:v>
                </c:pt>
                <c:pt idx="18">
                  <c:v>34441</c:v>
                </c:pt>
                <c:pt idx="19">
                  <c:v>34702</c:v>
                </c:pt>
                <c:pt idx="20">
                  <c:v>34711</c:v>
                </c:pt>
                <c:pt idx="21">
                  <c:v>34728</c:v>
                </c:pt>
                <c:pt idx="22">
                  <c:v>34755</c:v>
                </c:pt>
                <c:pt idx="23">
                  <c:v>34763</c:v>
                </c:pt>
                <c:pt idx="24">
                  <c:v>34777</c:v>
                </c:pt>
                <c:pt idx="25">
                  <c:v>34783</c:v>
                </c:pt>
                <c:pt idx="26">
                  <c:v>34833</c:v>
                </c:pt>
                <c:pt idx="27">
                  <c:v>35020</c:v>
                </c:pt>
                <c:pt idx="28">
                  <c:v>35057</c:v>
                </c:pt>
                <c:pt idx="29">
                  <c:v>35087</c:v>
                </c:pt>
                <c:pt idx="30">
                  <c:v>35098</c:v>
                </c:pt>
                <c:pt idx="31">
                  <c:v>35119</c:v>
                </c:pt>
                <c:pt idx="32">
                  <c:v>35141</c:v>
                </c:pt>
                <c:pt idx="33">
                  <c:v>35155</c:v>
                </c:pt>
                <c:pt idx="34">
                  <c:v>35386</c:v>
                </c:pt>
                <c:pt idx="35">
                  <c:v>35393</c:v>
                </c:pt>
                <c:pt idx="36">
                  <c:v>35428</c:v>
                </c:pt>
                <c:pt idx="37">
                  <c:v>35463</c:v>
                </c:pt>
                <c:pt idx="38">
                  <c:v>35799</c:v>
                </c:pt>
                <c:pt idx="39">
                  <c:v>35820</c:v>
                </c:pt>
                <c:pt idx="40">
                  <c:v>35848</c:v>
                </c:pt>
                <c:pt idx="41">
                  <c:v>35855</c:v>
                </c:pt>
                <c:pt idx="42">
                  <c:v>35862</c:v>
                </c:pt>
                <c:pt idx="43">
                  <c:v>35890</c:v>
                </c:pt>
                <c:pt idx="44">
                  <c:v>36104</c:v>
                </c:pt>
                <c:pt idx="45">
                  <c:v>36116</c:v>
                </c:pt>
                <c:pt idx="46">
                  <c:v>36158</c:v>
                </c:pt>
                <c:pt idx="47">
                  <c:v>36172</c:v>
                </c:pt>
                <c:pt idx="48">
                  <c:v>36200</c:v>
                </c:pt>
                <c:pt idx="49">
                  <c:v>36215</c:v>
                </c:pt>
                <c:pt idx="50">
                  <c:v>36230</c:v>
                </c:pt>
                <c:pt idx="51">
                  <c:v>36270</c:v>
                </c:pt>
              </c:strCache>
            </c:strRef>
          </c:cat>
          <c:val>
            <c:numRef>
              <c:f>'Snow Site A data'!$Y$6:$Y$57</c:f>
              <c:numCache>
                <c:ptCount val="52"/>
                <c:pt idx="0">
                  <c:v>0.2142857142857143</c:v>
                </c:pt>
                <c:pt idx="1">
                  <c:v>0.2142857142857143</c:v>
                </c:pt>
                <c:pt idx="2">
                  <c:v>0.2142857142857143</c:v>
                </c:pt>
                <c:pt idx="3">
                  <c:v>0.2142857142857143</c:v>
                </c:pt>
                <c:pt idx="4">
                  <c:v>0.2142857142857143</c:v>
                </c:pt>
                <c:pt idx="5">
                  <c:v>0.2142857142857143</c:v>
                </c:pt>
                <c:pt idx="6">
                  <c:v>0.2142857142857143</c:v>
                </c:pt>
                <c:pt idx="7">
                  <c:v>0.2142857142857143</c:v>
                </c:pt>
                <c:pt idx="8">
                  <c:v>0.4357142857142858</c:v>
                </c:pt>
                <c:pt idx="9">
                  <c:v>0.2142857142857143</c:v>
                </c:pt>
                <c:pt idx="10">
                  <c:v>0.2142857142857143</c:v>
                </c:pt>
                <c:pt idx="11">
                  <c:v>0.2142857142857143</c:v>
                </c:pt>
                <c:pt idx="12">
                  <c:v>0.2142857142857143</c:v>
                </c:pt>
                <c:pt idx="13">
                  <c:v>0.2142857142857143</c:v>
                </c:pt>
                <c:pt idx="14">
                  <c:v>0.2142857142857143</c:v>
                </c:pt>
                <c:pt idx="15">
                  <c:v>0.2142857142857143</c:v>
                </c:pt>
                <c:pt idx="16">
                  <c:v>0.2142857142857143</c:v>
                </c:pt>
                <c:pt idx="17">
                  <c:v>0.2142857142857143</c:v>
                </c:pt>
                <c:pt idx="18">
                  <c:v>0.2142857142857143</c:v>
                </c:pt>
                <c:pt idx="19">
                  <c:v>0.2142857142857143</c:v>
                </c:pt>
                <c:pt idx="20">
                  <c:v>0.2142857142857143</c:v>
                </c:pt>
                <c:pt idx="21">
                  <c:v>0.2142857142857143</c:v>
                </c:pt>
                <c:pt idx="22">
                  <c:v>0.2142857142857143</c:v>
                </c:pt>
                <c:pt idx="23">
                  <c:v>0.2142857142857143</c:v>
                </c:pt>
                <c:pt idx="24">
                  <c:v>0.2142857142857143</c:v>
                </c:pt>
                <c:pt idx="25">
                  <c:v>0.2142857142857143</c:v>
                </c:pt>
                <c:pt idx="26">
                  <c:v>0.2142857142857143</c:v>
                </c:pt>
                <c:pt idx="27">
                  <c:v>0.2142857142857143</c:v>
                </c:pt>
                <c:pt idx="28">
                  <c:v>0.2142857142857143</c:v>
                </c:pt>
                <c:pt idx="29">
                  <c:v>0.525</c:v>
                </c:pt>
                <c:pt idx="30">
                  <c:v>0.2571428571428572</c:v>
                </c:pt>
                <c:pt idx="31">
                  <c:v>0.2142857142857143</c:v>
                </c:pt>
                <c:pt idx="32">
                  <c:v>0.3392857142857143</c:v>
                </c:pt>
                <c:pt idx="33">
                  <c:v>0.2142857142857143</c:v>
                </c:pt>
                <c:pt idx="34">
                  <c:v>0.2142857142857143</c:v>
                </c:pt>
                <c:pt idx="35">
                  <c:v>0.2142857142857143</c:v>
                </c:pt>
                <c:pt idx="36">
                  <c:v>0.2142857142857143</c:v>
                </c:pt>
                <c:pt idx="37">
                  <c:v>0.2392857142857143</c:v>
                </c:pt>
                <c:pt idx="38">
                  <c:v>0.2142857142857143</c:v>
                </c:pt>
                <c:pt idx="39">
                  <c:v>0.2142857142857143</c:v>
                </c:pt>
                <c:pt idx="40">
                  <c:v>0.2142857142857143</c:v>
                </c:pt>
                <c:pt idx="41">
                  <c:v>0.2142857142857143</c:v>
                </c:pt>
                <c:pt idx="42">
                  <c:v>0.2142857142857143</c:v>
                </c:pt>
                <c:pt idx="43">
                  <c:v>0.2142857142857143</c:v>
                </c:pt>
                <c:pt idx="44">
                  <c:v>0.2142857142857143</c:v>
                </c:pt>
                <c:pt idx="45">
                  <c:v>0.2142857142857143</c:v>
                </c:pt>
                <c:pt idx="46">
                  <c:v>0.2142857142857143</c:v>
                </c:pt>
                <c:pt idx="47">
                  <c:v>0.2142857142857143</c:v>
                </c:pt>
                <c:pt idx="48">
                  <c:v>0.2142857142857143</c:v>
                </c:pt>
                <c:pt idx="49">
                  <c:v>0.2142857142857143</c:v>
                </c:pt>
                <c:pt idx="50">
                  <c:v>0.2142857142857143</c:v>
                </c:pt>
                <c:pt idx="51">
                  <c:v>0.2142857142857143</c:v>
                </c:pt>
              </c:numCache>
            </c:numRef>
          </c:val>
          <c:smooth val="0"/>
        </c:ser>
        <c:marker val="1"/>
        <c:axId val="24747930"/>
        <c:axId val="21404779"/>
      </c:lineChart>
      <c:dateAx>
        <c:axId val="24747930"/>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1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1404779"/>
        <c:crosses val="autoZero"/>
        <c:auto val="0"/>
        <c:baseTimeUnit val="days"/>
        <c:majorUnit val="12"/>
        <c:majorTimeUnit val="months"/>
        <c:minorUnit val="12"/>
        <c:minorTimeUnit val="months"/>
        <c:noMultiLvlLbl val="0"/>
      </c:dateAx>
      <c:valAx>
        <c:axId val="21404779"/>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0" sourceLinked="0"/>
        <c:majorTickMark val="out"/>
        <c:minorTickMark val="none"/>
        <c:tickLblPos val="nextTo"/>
        <c:spPr>
          <a:ln w="3175">
            <a:solidFill>
              <a:srgbClr val="000000"/>
            </a:solidFill>
          </a:ln>
        </c:spPr>
        <c:crossAx val="24747930"/>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A
H</a:t>
            </a:r>
          </a:p>
        </c:rich>
      </c:tx>
      <c:layout>
        <c:manualLayout>
          <c:xMode val="factor"/>
          <c:yMode val="factor"/>
          <c:x val="0.0032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A data'!$B$6:$B$57</c:f>
              <c:strCache>
                <c:ptCount val="52"/>
                <c:pt idx="0">
                  <c:v>33596</c:v>
                </c:pt>
                <c:pt idx="1">
                  <c:v>33608</c:v>
                </c:pt>
                <c:pt idx="2">
                  <c:v>33613</c:v>
                </c:pt>
                <c:pt idx="3">
                  <c:v>33638</c:v>
                </c:pt>
                <c:pt idx="4">
                  <c:v>33645</c:v>
                </c:pt>
                <c:pt idx="5">
                  <c:v>33653</c:v>
                </c:pt>
                <c:pt idx="6">
                  <c:v>33698</c:v>
                </c:pt>
                <c:pt idx="7">
                  <c:v>33734</c:v>
                </c:pt>
                <c:pt idx="8">
                  <c:v>33905</c:v>
                </c:pt>
                <c:pt idx="9">
                  <c:v>33936</c:v>
                </c:pt>
                <c:pt idx="10">
                  <c:v>33943</c:v>
                </c:pt>
                <c:pt idx="11">
                  <c:v>33988</c:v>
                </c:pt>
                <c:pt idx="12">
                  <c:v>34029</c:v>
                </c:pt>
                <c:pt idx="13">
                  <c:v>34054</c:v>
                </c:pt>
                <c:pt idx="14">
                  <c:v>34315</c:v>
                </c:pt>
                <c:pt idx="15">
                  <c:v>34329</c:v>
                </c:pt>
                <c:pt idx="16">
                  <c:v>34413</c:v>
                </c:pt>
                <c:pt idx="17">
                  <c:v>34419</c:v>
                </c:pt>
                <c:pt idx="18">
                  <c:v>34441</c:v>
                </c:pt>
                <c:pt idx="19">
                  <c:v>34702</c:v>
                </c:pt>
                <c:pt idx="20">
                  <c:v>34711</c:v>
                </c:pt>
                <c:pt idx="21">
                  <c:v>34728</c:v>
                </c:pt>
                <c:pt idx="22">
                  <c:v>34755</c:v>
                </c:pt>
                <c:pt idx="23">
                  <c:v>34763</c:v>
                </c:pt>
                <c:pt idx="24">
                  <c:v>34777</c:v>
                </c:pt>
                <c:pt idx="25">
                  <c:v>34783</c:v>
                </c:pt>
                <c:pt idx="26">
                  <c:v>34833</c:v>
                </c:pt>
                <c:pt idx="27">
                  <c:v>35020</c:v>
                </c:pt>
                <c:pt idx="28">
                  <c:v>35057</c:v>
                </c:pt>
                <c:pt idx="29">
                  <c:v>35087</c:v>
                </c:pt>
                <c:pt idx="30">
                  <c:v>35098</c:v>
                </c:pt>
                <c:pt idx="31">
                  <c:v>35119</c:v>
                </c:pt>
                <c:pt idx="32">
                  <c:v>35141</c:v>
                </c:pt>
                <c:pt idx="33">
                  <c:v>35155</c:v>
                </c:pt>
                <c:pt idx="34">
                  <c:v>35386</c:v>
                </c:pt>
                <c:pt idx="35">
                  <c:v>35393</c:v>
                </c:pt>
                <c:pt idx="36">
                  <c:v>35428</c:v>
                </c:pt>
                <c:pt idx="37">
                  <c:v>35463</c:v>
                </c:pt>
                <c:pt idx="38">
                  <c:v>35799</c:v>
                </c:pt>
                <c:pt idx="39">
                  <c:v>35820</c:v>
                </c:pt>
                <c:pt idx="40">
                  <c:v>35848</c:v>
                </c:pt>
                <c:pt idx="41">
                  <c:v>35855</c:v>
                </c:pt>
                <c:pt idx="42">
                  <c:v>35862</c:v>
                </c:pt>
                <c:pt idx="43">
                  <c:v>35890</c:v>
                </c:pt>
                <c:pt idx="44">
                  <c:v>36104</c:v>
                </c:pt>
                <c:pt idx="45">
                  <c:v>36116</c:v>
                </c:pt>
                <c:pt idx="46">
                  <c:v>36158</c:v>
                </c:pt>
                <c:pt idx="47">
                  <c:v>36172</c:v>
                </c:pt>
                <c:pt idx="48">
                  <c:v>36200</c:v>
                </c:pt>
                <c:pt idx="49">
                  <c:v>36215</c:v>
                </c:pt>
                <c:pt idx="50">
                  <c:v>36230</c:v>
                </c:pt>
                <c:pt idx="51">
                  <c:v>36270</c:v>
                </c:pt>
              </c:strCache>
            </c:strRef>
          </c:cat>
          <c:val>
            <c:numRef>
              <c:f>'Snow Site A data'!$AP$6:$AP$57</c:f>
              <c:numCache>
                <c:ptCount val="52"/>
                <c:pt idx="0">
                  <c:v>0.0776247116628691</c:v>
                </c:pt>
                <c:pt idx="1">
                  <c:v>1.995262314968879</c:v>
                </c:pt>
                <c:pt idx="2">
                  <c:v>3.5481338923357533</c:v>
                </c:pt>
                <c:pt idx="3">
                  <c:v>0.7762471166286912</c:v>
                </c:pt>
                <c:pt idx="4">
                  <c:v>3.801893963205613</c:v>
                </c:pt>
                <c:pt idx="5">
                  <c:v>5.128613839913649</c:v>
                </c:pt>
                <c:pt idx="6">
                  <c:v>8.912509381337461</c:v>
                </c:pt>
                <c:pt idx="7">
                  <c:v>1.5135612484362073</c:v>
                </c:pt>
                <c:pt idx="8">
                  <c:v>12.91219273613534</c:v>
                </c:pt>
                <c:pt idx="9">
                  <c:v>4.3651583224016575</c:v>
                </c:pt>
                <c:pt idx="10">
                  <c:v>4.677351412871982</c:v>
                </c:pt>
                <c:pt idx="11">
                  <c:v>10.115794542598987</c:v>
                </c:pt>
                <c:pt idx="12">
                  <c:v>21.57744409152665</c:v>
                </c:pt>
                <c:pt idx="13">
                  <c:v>6.6069344800759655</c:v>
                </c:pt>
                <c:pt idx="14">
                  <c:v>6.165950018614823</c:v>
                </c:pt>
                <c:pt idx="15">
                  <c:v>9.549925860214373</c:v>
                </c:pt>
                <c:pt idx="16">
                  <c:v>3.5481338923357533</c:v>
                </c:pt>
                <c:pt idx="17">
                  <c:v>1.7378008287493765</c:v>
                </c:pt>
                <c:pt idx="18">
                  <c:v>4.073802778041131</c:v>
                </c:pt>
                <c:pt idx="19">
                  <c:v>0.3311311214825907</c:v>
                </c:pt>
                <c:pt idx="20">
                  <c:v>1.1481536214968817</c:v>
                </c:pt>
                <c:pt idx="21">
                  <c:v>5.248074602497724</c:v>
                </c:pt>
                <c:pt idx="22">
                  <c:v>2.187761623949552</c:v>
                </c:pt>
                <c:pt idx="23">
                  <c:v>3.0199517204020196</c:v>
                </c:pt>
                <c:pt idx="24">
                  <c:v>4.1686938347033555</c:v>
                </c:pt>
                <c:pt idx="25">
                  <c:v>1.5488166189124828</c:v>
                </c:pt>
                <c:pt idx="26">
                  <c:v>2.6302679918953817</c:v>
                </c:pt>
                <c:pt idx="27">
                  <c:v>0.9332543007969905</c:v>
                </c:pt>
                <c:pt idx="28">
                  <c:v>4.5708818961487525</c:v>
                </c:pt>
                <c:pt idx="29">
                  <c:v>141.57937799570811</c:v>
                </c:pt>
                <c:pt idx="30">
                  <c:v>25.176769277588548</c:v>
                </c:pt>
                <c:pt idx="31">
                  <c:v>2.6915348039269142</c:v>
                </c:pt>
                <c:pt idx="32">
                  <c:v>140.60475241299156</c:v>
                </c:pt>
                <c:pt idx="33">
                  <c:v>14.387985782558474</c:v>
                </c:pt>
                <c:pt idx="34">
                  <c:v>4.073802778041131</c:v>
                </c:pt>
                <c:pt idx="35">
                  <c:v>6.456542290346551</c:v>
                </c:pt>
                <c:pt idx="36">
                  <c:v>13.182567385564075</c:v>
                </c:pt>
                <c:pt idx="37">
                  <c:v>7.5857757502918375</c:v>
                </c:pt>
                <c:pt idx="38">
                  <c:v>18.74994508067418</c:v>
                </c:pt>
                <c:pt idx="39">
                  <c:v>5.457578610912711</c:v>
                </c:pt>
                <c:pt idx="40">
                  <c:v>1.1194378834671526</c:v>
                </c:pt>
                <c:pt idx="41">
                  <c:v>3.3496543915782797</c:v>
                </c:pt>
                <c:pt idx="42">
                  <c:v>25.94179362118813</c:v>
                </c:pt>
                <c:pt idx="43">
                  <c:v>1.8365383433483473</c:v>
                </c:pt>
                <c:pt idx="44">
                  <c:v>6.622165037017616</c:v>
                </c:pt>
                <c:pt idx="45">
                  <c:v>7.014552984199716</c:v>
                </c:pt>
                <c:pt idx="46">
                  <c:v>7.464487584100672</c:v>
                </c:pt>
                <c:pt idx="47">
                  <c:v>9.954054173515276</c:v>
                </c:pt>
                <c:pt idx="48">
                  <c:v>7.2610595743515445</c:v>
                </c:pt>
                <c:pt idx="49">
                  <c:v>6.338697112569265</c:v>
                </c:pt>
                <c:pt idx="50">
                  <c:v>46.238102139926056</c:v>
                </c:pt>
                <c:pt idx="51">
                  <c:v>84.52788451602898</c:v>
                </c:pt>
              </c:numCache>
            </c:numRef>
          </c:val>
          <c:smooth val="0"/>
        </c:ser>
        <c:marker val="1"/>
        <c:axId val="58425284"/>
        <c:axId val="56065509"/>
      </c:lineChart>
      <c:dateAx>
        <c:axId val="58425284"/>
        <c:scaling>
          <c:orientation val="minMax"/>
          <c:max val="3652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0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6065509"/>
        <c:crosses val="autoZero"/>
        <c:auto val="0"/>
        <c:baseTimeUnit val="days"/>
        <c:majorUnit val="12"/>
        <c:majorTimeUnit val="months"/>
        <c:minorUnit val="12"/>
        <c:minorTimeUnit val="months"/>
        <c:noMultiLvlLbl val="0"/>
      </c:dateAx>
      <c:valAx>
        <c:axId val="56065509"/>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58425284"/>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2"/>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3"/>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025"/>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8"/>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4"/>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CT588"/>
  <sheetViews>
    <sheetView zoomScalePageLayoutView="0" workbookViewId="0" topLeftCell="A1">
      <selection activeCell="I6" sqref="I6"/>
    </sheetView>
  </sheetViews>
  <sheetFormatPr defaultColWidth="9.140625" defaultRowHeight="12.75"/>
  <cols>
    <col min="1" max="1" width="10.00390625" style="0" customWidth="1"/>
    <col min="2" max="2" width="9.7109375" style="0" customWidth="1"/>
    <col min="4" max="5" width="9.140625" style="6" customWidth="1"/>
    <col min="6" max="7" width="9.140625" style="45" customWidth="1"/>
    <col min="8" max="23" width="9.140625" style="6" customWidth="1"/>
    <col min="24" max="24" width="11.421875" style="6" bestFit="1" customWidth="1"/>
    <col min="25" max="28" width="9.28125" style="0" bestFit="1" customWidth="1"/>
    <col min="29" max="29" width="8.7109375" style="0" customWidth="1"/>
    <col min="30" max="36" width="9.28125" style="0" bestFit="1" customWidth="1"/>
    <col min="37" max="37" width="9.57421875" style="0" bestFit="1" customWidth="1"/>
    <col min="38" max="42" width="9.28125" style="0" bestFit="1" customWidth="1"/>
    <col min="43" max="43" width="11.57421875" style="0" bestFit="1" customWidth="1"/>
    <col min="44" max="44" width="13.00390625" style="0" bestFit="1" customWidth="1"/>
    <col min="45" max="45" width="12.421875" style="0" bestFit="1" customWidth="1"/>
    <col min="46" max="46" width="9.28125" style="6" bestFit="1" customWidth="1"/>
    <col min="47" max="47" width="9.57421875" style="0" bestFit="1" customWidth="1"/>
    <col min="48" max="48" width="9.28125" style="0" bestFit="1" customWidth="1"/>
    <col min="52" max="52" width="17.28125" style="0" bestFit="1" customWidth="1"/>
  </cols>
  <sheetData>
    <row r="1" spans="1:59" ht="15">
      <c r="A1" s="35" t="s">
        <v>31</v>
      </c>
      <c r="B1" s="1"/>
      <c r="C1" s="1"/>
      <c r="D1" s="8" t="s">
        <v>29</v>
      </c>
      <c r="E1" s="36"/>
      <c r="F1" s="36"/>
      <c r="G1" s="36"/>
      <c r="H1" s="36"/>
      <c r="I1" s="36"/>
      <c r="J1" s="36"/>
      <c r="K1" s="36"/>
      <c r="L1" s="36"/>
      <c r="M1" s="37"/>
      <c r="N1" s="37"/>
      <c r="O1" s="37"/>
      <c r="P1" s="37"/>
      <c r="R1" s="37"/>
      <c r="S1" s="37"/>
      <c r="T1" s="37"/>
      <c r="U1" s="37"/>
      <c r="V1" s="37"/>
      <c r="W1" s="37"/>
      <c r="AZ1" s="1"/>
      <c r="BD1" s="38"/>
      <c r="BE1" s="38"/>
      <c r="BF1" s="38"/>
      <c r="BG1" s="38"/>
    </row>
    <row r="2" spans="1:98" s="15" customFormat="1" ht="12.75">
      <c r="A2" s="39" t="s">
        <v>32</v>
      </c>
      <c r="D2" s="25"/>
      <c r="F2" s="2" t="s">
        <v>23</v>
      </c>
      <c r="G2" s="40"/>
      <c r="V2" s="33"/>
      <c r="AP2" s="7"/>
      <c r="AQ2" s="7"/>
      <c r="AR2" s="7"/>
      <c r="AS2" s="7"/>
      <c r="AT2" s="7"/>
      <c r="AU2" s="7"/>
      <c r="AV2" s="7"/>
      <c r="AW2" s="7"/>
      <c r="AX2" s="7"/>
      <c r="AY2" s="7"/>
      <c r="AZ2" s="1"/>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row>
    <row r="3" spans="1:52" ht="15.75">
      <c r="A3" s="2" t="s">
        <v>33</v>
      </c>
      <c r="B3" s="2" t="s">
        <v>16</v>
      </c>
      <c r="C3" s="2" t="s">
        <v>17</v>
      </c>
      <c r="D3" s="41" t="s">
        <v>0</v>
      </c>
      <c r="E3" s="41" t="s">
        <v>1</v>
      </c>
      <c r="F3" s="41" t="s">
        <v>2</v>
      </c>
      <c r="G3" s="41" t="s">
        <v>3</v>
      </c>
      <c r="H3" s="41" t="s">
        <v>34</v>
      </c>
      <c r="I3" s="41" t="s">
        <v>35</v>
      </c>
      <c r="J3" s="41" t="s">
        <v>20</v>
      </c>
      <c r="K3" s="41" t="s">
        <v>4</v>
      </c>
      <c r="L3" s="41" t="s">
        <v>5</v>
      </c>
      <c r="M3" s="41" t="s">
        <v>6</v>
      </c>
      <c r="N3" s="41" t="s">
        <v>7</v>
      </c>
      <c r="O3" s="41" t="s">
        <v>36</v>
      </c>
      <c r="P3" s="41" t="s">
        <v>8</v>
      </c>
      <c r="Q3" s="41" t="s">
        <v>9</v>
      </c>
      <c r="R3" s="41" t="s">
        <v>10</v>
      </c>
      <c r="S3" s="41" t="s">
        <v>11</v>
      </c>
      <c r="T3" s="41" t="s">
        <v>12</v>
      </c>
      <c r="U3" s="41" t="s">
        <v>13</v>
      </c>
      <c r="V3" s="41" t="s">
        <v>14</v>
      </c>
      <c r="W3" s="41" t="s">
        <v>15</v>
      </c>
      <c r="X3" s="32" t="s">
        <v>30</v>
      </c>
      <c r="Y3" s="41" t="s">
        <v>0</v>
      </c>
      <c r="Z3" s="41" t="s">
        <v>1</v>
      </c>
      <c r="AA3" s="41" t="s">
        <v>2</v>
      </c>
      <c r="AB3" s="41" t="s">
        <v>3</v>
      </c>
      <c r="AC3" s="41" t="s">
        <v>34</v>
      </c>
      <c r="AD3" s="41" t="s">
        <v>35</v>
      </c>
      <c r="AE3" s="41" t="s">
        <v>20</v>
      </c>
      <c r="AF3" s="41" t="s">
        <v>4</v>
      </c>
      <c r="AG3" s="41" t="s">
        <v>5</v>
      </c>
      <c r="AH3" s="41" t="s">
        <v>6</v>
      </c>
      <c r="AI3" s="41" t="s">
        <v>7</v>
      </c>
      <c r="AJ3" s="41" t="s">
        <v>36</v>
      </c>
      <c r="AK3" s="41" t="s">
        <v>8</v>
      </c>
      <c r="AL3" s="41" t="s">
        <v>12</v>
      </c>
      <c r="AM3" s="41" t="s">
        <v>13</v>
      </c>
      <c r="AN3" s="41" t="s">
        <v>14</v>
      </c>
      <c r="AO3" s="41" t="s">
        <v>15</v>
      </c>
      <c r="AP3" s="41" t="s">
        <v>19</v>
      </c>
      <c r="AQ3" s="41" t="s">
        <v>30</v>
      </c>
      <c r="AR3" s="42" t="s">
        <v>24</v>
      </c>
      <c r="AS3" s="42" t="s">
        <v>25</v>
      </c>
      <c r="AT3" s="43" t="s">
        <v>26</v>
      </c>
      <c r="AU3" s="13" t="s">
        <v>27</v>
      </c>
      <c r="AV3" s="13" t="s">
        <v>28</v>
      </c>
      <c r="AZ3" s="2"/>
    </row>
    <row r="4" spans="4:48" ht="14.25">
      <c r="D4" s="41" t="s">
        <v>37</v>
      </c>
      <c r="E4" s="41" t="s">
        <v>37</v>
      </c>
      <c r="F4" s="41" t="s">
        <v>38</v>
      </c>
      <c r="G4" s="41" t="s">
        <v>38</v>
      </c>
      <c r="H4" s="41" t="s">
        <v>39</v>
      </c>
      <c r="I4" s="41" t="s">
        <v>39</v>
      </c>
      <c r="J4" s="41" t="s">
        <v>40</v>
      </c>
      <c r="K4" s="41" t="s">
        <v>40</v>
      </c>
      <c r="L4" s="41" t="s">
        <v>39</v>
      </c>
      <c r="M4" s="41" t="s">
        <v>39</v>
      </c>
      <c r="N4" s="41" t="s">
        <v>40</v>
      </c>
      <c r="O4" s="41" t="s">
        <v>39</v>
      </c>
      <c r="P4" s="41" t="s">
        <v>39</v>
      </c>
      <c r="Q4" s="41"/>
      <c r="R4" s="41" t="s">
        <v>18</v>
      </c>
      <c r="S4" s="5" t="s">
        <v>96</v>
      </c>
      <c r="T4" s="41" t="s">
        <v>39</v>
      </c>
      <c r="U4" s="41" t="s">
        <v>40</v>
      </c>
      <c r="V4" s="41" t="s">
        <v>39</v>
      </c>
      <c r="W4" s="41" t="s">
        <v>39</v>
      </c>
      <c r="X4" s="41" t="s">
        <v>39</v>
      </c>
      <c r="Y4" s="22" t="s">
        <v>21</v>
      </c>
      <c r="Z4" s="22" t="s">
        <v>21</v>
      </c>
      <c r="AA4" s="22" t="s">
        <v>41</v>
      </c>
      <c r="AB4" s="22" t="s">
        <v>41</v>
      </c>
      <c r="AC4" s="22" t="s">
        <v>41</v>
      </c>
      <c r="AD4" s="22" t="s">
        <v>41</v>
      </c>
      <c r="AE4" s="22" t="s">
        <v>41</v>
      </c>
      <c r="AF4" s="22" t="s">
        <v>41</v>
      </c>
      <c r="AG4" s="22" t="s">
        <v>41</v>
      </c>
      <c r="AH4" s="22" t="s">
        <v>41</v>
      </c>
      <c r="AI4" s="22" t="s">
        <v>41</v>
      </c>
      <c r="AJ4" s="22" t="s">
        <v>41</v>
      </c>
      <c r="AK4" s="22" t="s">
        <v>41</v>
      </c>
      <c r="AL4" s="22" t="s">
        <v>41</v>
      </c>
      <c r="AM4" s="22" t="s">
        <v>41</v>
      </c>
      <c r="AN4" s="22" t="s">
        <v>41</v>
      </c>
      <c r="AO4" s="22" t="s">
        <v>41</v>
      </c>
      <c r="AP4" s="22" t="s">
        <v>41</v>
      </c>
      <c r="AQ4" s="22" t="s">
        <v>41</v>
      </c>
      <c r="AR4" s="14"/>
      <c r="AS4" s="14"/>
      <c r="AT4" s="7"/>
      <c r="AU4" s="14"/>
      <c r="AV4" s="14"/>
    </row>
    <row r="5" spans="1:23" ht="12.75">
      <c r="A5" s="10" t="s">
        <v>22</v>
      </c>
      <c r="B5" s="11"/>
      <c r="C5" s="11"/>
      <c r="D5" s="11">
        <v>0.006</v>
      </c>
      <c r="E5" s="11">
        <v>0.002</v>
      </c>
      <c r="F5" s="11">
        <v>0.02</v>
      </c>
      <c r="G5" s="11">
        <v>0.03</v>
      </c>
      <c r="H5" s="11">
        <v>0.01</v>
      </c>
      <c r="I5" s="11">
        <v>0.025</v>
      </c>
      <c r="J5" s="11">
        <v>0.005</v>
      </c>
      <c r="K5" s="12">
        <v>0.1</v>
      </c>
      <c r="L5" s="11">
        <v>0.01</v>
      </c>
      <c r="M5" s="11">
        <v>0.03</v>
      </c>
      <c r="N5" s="11">
        <v>0.01</v>
      </c>
      <c r="O5" s="11">
        <v>0.05</v>
      </c>
      <c r="P5" s="11">
        <v>0.4</v>
      </c>
      <c r="T5" s="11">
        <v>0.05</v>
      </c>
      <c r="U5" s="11">
        <v>0.07</v>
      </c>
      <c r="V5" s="11">
        <v>0.002</v>
      </c>
      <c r="W5" s="11">
        <v>0.002</v>
      </c>
    </row>
    <row r="6" spans="1:48" ht="12.75">
      <c r="A6" s="44" t="s">
        <v>42</v>
      </c>
      <c r="B6" s="4">
        <v>33596</v>
      </c>
      <c r="C6" s="3">
        <v>429026</v>
      </c>
      <c r="D6" s="6">
        <v>0.006</v>
      </c>
      <c r="E6" s="6">
        <v>0.002</v>
      </c>
      <c r="F6" s="45">
        <v>0.0274</v>
      </c>
      <c r="G6" s="45">
        <v>0.03</v>
      </c>
      <c r="H6" s="6">
        <v>0.016</v>
      </c>
      <c r="I6" s="7">
        <v>0.025</v>
      </c>
      <c r="J6" s="6">
        <v>0.011</v>
      </c>
      <c r="K6" s="6">
        <v>0.15</v>
      </c>
      <c r="L6" s="6">
        <v>0.16</v>
      </c>
      <c r="M6" s="6">
        <v>0.3</v>
      </c>
      <c r="N6" s="6">
        <v>2.38</v>
      </c>
      <c r="O6" s="6">
        <v>0.3</v>
      </c>
      <c r="P6" s="6">
        <v>4.2</v>
      </c>
      <c r="Q6" s="26">
        <v>7.11</v>
      </c>
      <c r="R6" s="46">
        <v>16</v>
      </c>
      <c r="S6" s="46">
        <v>20</v>
      </c>
      <c r="T6" s="45">
        <v>0.05</v>
      </c>
      <c r="U6" s="45">
        <v>0.27</v>
      </c>
      <c r="V6" s="45">
        <v>0.0071</v>
      </c>
      <c r="W6" s="45">
        <v>0.0197</v>
      </c>
      <c r="X6" s="6">
        <f>H6+I6</f>
        <v>0.041</v>
      </c>
      <c r="Y6" s="47">
        <f>$D6/56*2*1000</f>
        <v>0.2142857142857143</v>
      </c>
      <c r="Z6" s="47">
        <f>$E6/55*2*1000</f>
        <v>0.07272727272727272</v>
      </c>
      <c r="AA6" s="47">
        <f>$F6/27*3*1000</f>
        <v>3.0444444444444443</v>
      </c>
      <c r="AB6" s="47">
        <f>$G6/28*4*1000</f>
        <v>4.285714285714286</v>
      </c>
      <c r="AC6" s="47">
        <f>$H6/14*1*1000</f>
        <v>1.142857142857143</v>
      </c>
      <c r="AD6" s="47">
        <f>$I6/14*1*1000</f>
        <v>1.7857142857142858</v>
      </c>
      <c r="AE6" s="47">
        <f>$J6/31*3*1000</f>
        <v>1.064516129032258</v>
      </c>
      <c r="AF6" s="47">
        <f>$K6/39*1*1000</f>
        <v>3.846153846153846</v>
      </c>
      <c r="AG6" s="47">
        <f>$L6/40*2*1000</f>
        <v>8</v>
      </c>
      <c r="AH6" s="47">
        <f>$M6/24*2*1000</f>
        <v>24.999999999999996</v>
      </c>
      <c r="AI6" s="47">
        <f>$N6/23*1*1000</f>
        <v>103.47826086956522</v>
      </c>
      <c r="AJ6" s="47">
        <f>$O6/32*2*1000</f>
        <v>18.75</v>
      </c>
      <c r="AK6" s="47">
        <f>$P6/35*1*1000</f>
        <v>120.00000000000001</v>
      </c>
      <c r="AL6" s="47">
        <f>$T6/31*3*1000</f>
        <v>4.838709677419355</v>
      </c>
      <c r="AM6" s="47">
        <f>$U6/32*2*1000</f>
        <v>16.875</v>
      </c>
      <c r="AN6" s="47">
        <f>$V6/63*2*1000</f>
        <v>0.2253968253968254</v>
      </c>
      <c r="AO6" s="47">
        <f>$W6/65*2*1000</f>
        <v>0.6061538461538462</v>
      </c>
      <c r="AP6" s="28">
        <f>SUM(10^(6-Q6))</f>
        <v>0.0776247116628691</v>
      </c>
      <c r="AQ6" s="28">
        <f>AC6+AD6</f>
        <v>2.928571428571429</v>
      </c>
      <c r="AR6" s="48">
        <f>AC6+AF6+AG6+AH6+AI6</f>
        <v>141.4672718585762</v>
      </c>
      <c r="AS6" s="48">
        <f>AD6+AJ6+AK6</f>
        <v>140.5357142857143</v>
      </c>
      <c r="AT6" s="48">
        <f>AR6/AS6</f>
        <v>1.006628618053401</v>
      </c>
      <c r="AU6" s="49">
        <f>(AF6+AG6+AH6+AI6)-(AD6+AJ6+AK6)</f>
        <v>-0.2112995699952478</v>
      </c>
      <c r="AV6" s="48">
        <f>AI6/AK6</f>
        <v>0.8623188405797101</v>
      </c>
    </row>
    <row r="7" spans="1:48" ht="12.75">
      <c r="A7" s="44" t="s">
        <v>43</v>
      </c>
      <c r="B7" s="4">
        <v>33608</v>
      </c>
      <c r="C7" s="3">
        <v>429030</v>
      </c>
      <c r="D7" s="6">
        <v>0.006</v>
      </c>
      <c r="E7" s="6">
        <v>0.002</v>
      </c>
      <c r="F7" s="45">
        <v>0.0216</v>
      </c>
      <c r="G7" s="45">
        <v>0.03</v>
      </c>
      <c r="H7" s="6">
        <v>0.036</v>
      </c>
      <c r="I7" s="7">
        <v>0.025</v>
      </c>
      <c r="J7" s="6">
        <v>0.013</v>
      </c>
      <c r="K7" s="6">
        <v>0.32</v>
      </c>
      <c r="L7" s="6">
        <v>0.36</v>
      </c>
      <c r="M7" s="6">
        <v>0.9</v>
      </c>
      <c r="N7" s="6">
        <v>7.2</v>
      </c>
      <c r="O7" s="6">
        <v>0.7</v>
      </c>
      <c r="P7" s="6">
        <v>12.98</v>
      </c>
      <c r="Q7" s="26">
        <v>5.7</v>
      </c>
      <c r="R7" s="46">
        <v>13</v>
      </c>
      <c r="S7" s="46">
        <v>38</v>
      </c>
      <c r="T7" s="45">
        <v>0.05</v>
      </c>
      <c r="U7" s="45">
        <v>0.7</v>
      </c>
      <c r="V7" s="45">
        <v>0.0058</v>
      </c>
      <c r="W7" s="45">
        <v>0.0063</v>
      </c>
      <c r="X7" s="6">
        <f aca="true" t="shared" si="0" ref="X7:X57">H7+I7</f>
        <v>0.061</v>
      </c>
      <c r="Y7" s="47">
        <f aca="true" t="shared" si="1" ref="Y7:Y57">$D7/56*2*1000</f>
        <v>0.2142857142857143</v>
      </c>
      <c r="Z7" s="47">
        <f aca="true" t="shared" si="2" ref="Z7:Z57">$E7/55*2*1000</f>
        <v>0.07272727272727272</v>
      </c>
      <c r="AA7" s="47">
        <f aca="true" t="shared" si="3" ref="AA7:AA57">$F7/27*3*1000</f>
        <v>2.4000000000000004</v>
      </c>
      <c r="AB7" s="47">
        <f aca="true" t="shared" si="4" ref="AB7:AB57">$G7/28*4*1000</f>
        <v>4.285714285714286</v>
      </c>
      <c r="AC7" s="47">
        <f aca="true" t="shared" si="5" ref="AC7:AC57">$H7/14*1*1000</f>
        <v>2.571428571428571</v>
      </c>
      <c r="AD7" s="47">
        <f aca="true" t="shared" si="6" ref="AD7:AD57">$I7/14*1*1000</f>
        <v>1.7857142857142858</v>
      </c>
      <c r="AE7" s="47">
        <f aca="true" t="shared" si="7" ref="AE7:AE57">$J7/31*3*1000</f>
        <v>1.258064516129032</v>
      </c>
      <c r="AF7" s="47">
        <f aca="true" t="shared" si="8" ref="AF7:AF57">$K7/39*1*1000</f>
        <v>8.205128205128204</v>
      </c>
      <c r="AG7" s="47">
        <f aca="true" t="shared" si="9" ref="AG7:AG57">$L7/40*2*1000</f>
        <v>18</v>
      </c>
      <c r="AH7" s="47">
        <f aca="true" t="shared" si="10" ref="AH7:AH57">$M7/24*2*1000</f>
        <v>75</v>
      </c>
      <c r="AI7" s="47">
        <f aca="true" t="shared" si="11" ref="AI7:AI57">$N7/23*1*1000</f>
        <v>313.04347826086956</v>
      </c>
      <c r="AJ7" s="47">
        <f aca="true" t="shared" si="12" ref="AJ7:AJ57">$O7/32*2*1000</f>
        <v>43.75</v>
      </c>
      <c r="AK7" s="47">
        <f aca="true" t="shared" si="13" ref="AK7:AK57">$P7/35*1*1000</f>
        <v>370.8571428571429</v>
      </c>
      <c r="AL7" s="47">
        <f aca="true" t="shared" si="14" ref="AL7:AL57">$T7/31*3*1000</f>
        <v>4.838709677419355</v>
      </c>
      <c r="AM7" s="47">
        <f aca="true" t="shared" si="15" ref="AM7:AM57">$U7/32*2*1000</f>
        <v>43.75</v>
      </c>
      <c r="AN7" s="47">
        <f aca="true" t="shared" si="16" ref="AN7:AN57">$V7/63*2*1000</f>
        <v>0.1841269841269841</v>
      </c>
      <c r="AO7" s="47">
        <f aca="true" t="shared" si="17" ref="AO7:AO57">$W7/65*2*1000</f>
        <v>0.19384615384615383</v>
      </c>
      <c r="AP7" s="28">
        <f aca="true" t="shared" si="18" ref="AP7:AP57">SUM(10^(6-Q7))</f>
        <v>1.995262314968879</v>
      </c>
      <c r="AQ7" s="28">
        <f aca="true" t="shared" si="19" ref="AQ7:AQ57">AC7+AD7</f>
        <v>4.357142857142857</v>
      </c>
      <c r="AR7" s="48">
        <f aca="true" t="shared" si="20" ref="AR7:AR57">AC7+AF7+AG7+AH7+AI7</f>
        <v>416.82003503742635</v>
      </c>
      <c r="AS7" s="48">
        <f aca="true" t="shared" si="21" ref="AS7:AS57">AD7+AJ7+AK7</f>
        <v>416.39285714285717</v>
      </c>
      <c r="AT7" s="48">
        <f aca="true" t="shared" si="22" ref="AT7:AT57">AR7/AS7</f>
        <v>1.001025901110553</v>
      </c>
      <c r="AU7" s="49">
        <f aca="true" t="shared" si="23" ref="AU7:AU57">(AF7+AG7+AH7+AI7)-(AD7+AJ7+AK7)</f>
        <v>-2.1442506768593717</v>
      </c>
      <c r="AV7" s="48">
        <f aca="true" t="shared" si="24" ref="AV7:AV57">AI7/AK7</f>
        <v>0.844107992228847</v>
      </c>
    </row>
    <row r="8" spans="1:48" ht="12.75">
      <c r="A8" s="44" t="s">
        <v>44</v>
      </c>
      <c r="B8" s="4">
        <v>33613</v>
      </c>
      <c r="C8" s="3">
        <v>429034</v>
      </c>
      <c r="D8" s="6">
        <v>0.006</v>
      </c>
      <c r="E8" s="6">
        <v>0.002</v>
      </c>
      <c r="F8" s="45">
        <v>0.0295</v>
      </c>
      <c r="G8" s="45">
        <v>0.03</v>
      </c>
      <c r="H8" s="6">
        <v>0.041</v>
      </c>
      <c r="I8" s="7">
        <v>0.04</v>
      </c>
      <c r="J8" s="6">
        <v>0.012</v>
      </c>
      <c r="K8" s="6">
        <v>0.15</v>
      </c>
      <c r="L8" s="6">
        <v>0.14</v>
      </c>
      <c r="M8" s="6">
        <v>0.26</v>
      </c>
      <c r="N8" s="6">
        <v>2.06</v>
      </c>
      <c r="O8" s="6">
        <v>0.267</v>
      </c>
      <c r="P8" s="6">
        <v>4.08</v>
      </c>
      <c r="Q8" s="26">
        <v>5.45</v>
      </c>
      <c r="R8" s="46">
        <v>13</v>
      </c>
      <c r="S8" s="46">
        <v>15</v>
      </c>
      <c r="T8" s="45">
        <v>0.05</v>
      </c>
      <c r="U8" s="45">
        <v>0.27</v>
      </c>
      <c r="V8" s="45">
        <v>0.0039</v>
      </c>
      <c r="W8" s="45">
        <v>0.0075</v>
      </c>
      <c r="X8" s="6">
        <f t="shared" si="0"/>
        <v>0.081</v>
      </c>
      <c r="Y8" s="47">
        <f t="shared" si="1"/>
        <v>0.2142857142857143</v>
      </c>
      <c r="Z8" s="47">
        <f t="shared" si="2"/>
        <v>0.07272727272727272</v>
      </c>
      <c r="AA8" s="47">
        <f t="shared" si="3"/>
        <v>3.2777777777777777</v>
      </c>
      <c r="AB8" s="47">
        <f t="shared" si="4"/>
        <v>4.285714285714286</v>
      </c>
      <c r="AC8" s="47">
        <f t="shared" si="5"/>
        <v>2.928571428571429</v>
      </c>
      <c r="AD8" s="47">
        <f t="shared" si="6"/>
        <v>2.857142857142857</v>
      </c>
      <c r="AE8" s="47">
        <f t="shared" si="7"/>
        <v>1.161290322580645</v>
      </c>
      <c r="AF8" s="47">
        <f t="shared" si="8"/>
        <v>3.846153846153846</v>
      </c>
      <c r="AG8" s="47">
        <f t="shared" si="9"/>
        <v>7.000000000000001</v>
      </c>
      <c r="AH8" s="47">
        <f t="shared" si="10"/>
        <v>21.666666666666668</v>
      </c>
      <c r="AI8" s="47">
        <f t="shared" si="11"/>
        <v>89.56521739130436</v>
      </c>
      <c r="AJ8" s="47">
        <f t="shared" si="12"/>
        <v>16.6875</v>
      </c>
      <c r="AK8" s="47">
        <f t="shared" si="13"/>
        <v>116.57142857142857</v>
      </c>
      <c r="AL8" s="47">
        <f t="shared" si="14"/>
        <v>4.838709677419355</v>
      </c>
      <c r="AM8" s="47">
        <f t="shared" si="15"/>
        <v>16.875</v>
      </c>
      <c r="AN8" s="47">
        <f t="shared" si="16"/>
        <v>0.12380952380952381</v>
      </c>
      <c r="AO8" s="47">
        <f t="shared" si="17"/>
        <v>0.23076923076923075</v>
      </c>
      <c r="AP8" s="28">
        <f t="shared" si="18"/>
        <v>3.5481338923357533</v>
      </c>
      <c r="AQ8" s="28">
        <f t="shared" si="19"/>
        <v>5.7857142857142865</v>
      </c>
      <c r="AR8" s="48">
        <f t="shared" si="20"/>
        <v>125.0066093326963</v>
      </c>
      <c r="AS8" s="48">
        <f t="shared" si="21"/>
        <v>136.11607142857142</v>
      </c>
      <c r="AT8" s="48">
        <f t="shared" si="22"/>
        <v>0.9183824365537545</v>
      </c>
      <c r="AU8" s="49">
        <f t="shared" si="23"/>
        <v>-14.038033524446547</v>
      </c>
      <c r="AV8" s="48">
        <f t="shared" si="24"/>
        <v>0.7683290707587384</v>
      </c>
    </row>
    <row r="9" spans="1:48" ht="12.75">
      <c r="A9" s="44" t="s">
        <v>45</v>
      </c>
      <c r="B9" s="4">
        <v>33638</v>
      </c>
      <c r="C9" s="3">
        <v>432149</v>
      </c>
      <c r="D9" s="6">
        <v>0.006</v>
      </c>
      <c r="E9" s="50"/>
      <c r="F9" s="45">
        <v>0.02</v>
      </c>
      <c r="G9" s="45">
        <v>0.03</v>
      </c>
      <c r="H9" s="6">
        <v>0.275</v>
      </c>
      <c r="I9" s="7">
        <v>0.098</v>
      </c>
      <c r="J9" s="6">
        <v>0.005</v>
      </c>
      <c r="K9" s="6">
        <v>0.39</v>
      </c>
      <c r="L9" s="6">
        <v>0.12</v>
      </c>
      <c r="M9" s="6">
        <v>0.03</v>
      </c>
      <c r="N9" s="6">
        <v>0.29</v>
      </c>
      <c r="O9" s="6">
        <v>0.44</v>
      </c>
      <c r="P9" s="6">
        <v>1.01</v>
      </c>
      <c r="Q9" s="26">
        <v>6.11</v>
      </c>
      <c r="R9" s="46">
        <v>12</v>
      </c>
      <c r="S9" s="46">
        <v>6</v>
      </c>
      <c r="T9" s="45">
        <v>0.05</v>
      </c>
      <c r="U9" s="45">
        <v>0.75</v>
      </c>
      <c r="V9" s="45">
        <v>0.0035</v>
      </c>
      <c r="W9" s="51"/>
      <c r="X9" s="6">
        <f t="shared" si="0"/>
        <v>0.373</v>
      </c>
      <c r="Y9" s="47">
        <f t="shared" si="1"/>
        <v>0.2142857142857143</v>
      </c>
      <c r="Z9" s="52"/>
      <c r="AA9" s="47">
        <f t="shared" si="3"/>
        <v>2.2222222222222223</v>
      </c>
      <c r="AB9" s="47">
        <f t="shared" si="4"/>
        <v>4.285714285714286</v>
      </c>
      <c r="AC9" s="47">
        <f t="shared" si="5"/>
        <v>19.642857142857146</v>
      </c>
      <c r="AD9" s="47">
        <f t="shared" si="6"/>
        <v>7</v>
      </c>
      <c r="AE9" s="47">
        <f t="shared" si="7"/>
        <v>0.4838709677419355</v>
      </c>
      <c r="AF9" s="47">
        <f t="shared" si="8"/>
        <v>10</v>
      </c>
      <c r="AG9" s="47">
        <f t="shared" si="9"/>
        <v>6</v>
      </c>
      <c r="AH9" s="47">
        <f t="shared" si="10"/>
        <v>2.5</v>
      </c>
      <c r="AI9" s="47">
        <f t="shared" si="11"/>
        <v>12.608695652173912</v>
      </c>
      <c r="AJ9" s="47">
        <f t="shared" si="12"/>
        <v>27.5</v>
      </c>
      <c r="AK9" s="47">
        <f t="shared" si="13"/>
        <v>28.857142857142858</v>
      </c>
      <c r="AL9" s="47">
        <f t="shared" si="14"/>
        <v>4.838709677419355</v>
      </c>
      <c r="AM9" s="47">
        <f t="shared" si="15"/>
        <v>46.875</v>
      </c>
      <c r="AN9" s="47">
        <f t="shared" si="16"/>
        <v>0.11111111111111112</v>
      </c>
      <c r="AO9" s="52"/>
      <c r="AP9" s="28">
        <f t="shared" si="18"/>
        <v>0.7762471166286912</v>
      </c>
      <c r="AQ9" s="28">
        <f t="shared" si="19"/>
        <v>26.642857142857146</v>
      </c>
      <c r="AR9" s="48">
        <f t="shared" si="20"/>
        <v>50.75155279503106</v>
      </c>
      <c r="AS9" s="48">
        <f t="shared" si="21"/>
        <v>63.35714285714286</v>
      </c>
      <c r="AT9" s="48">
        <f t="shared" si="22"/>
        <v>0.8010391647468261</v>
      </c>
      <c r="AU9" s="49">
        <f t="shared" si="23"/>
        <v>-32.24844720496895</v>
      </c>
      <c r="AV9" s="48">
        <f t="shared" si="24"/>
        <v>0.4369349978476108</v>
      </c>
    </row>
    <row r="10" spans="1:52" ht="12.75">
      <c r="A10" s="44" t="s">
        <v>46</v>
      </c>
      <c r="B10" s="4">
        <v>33645</v>
      </c>
      <c r="C10" s="3">
        <v>432153</v>
      </c>
      <c r="D10" s="6">
        <v>0.006</v>
      </c>
      <c r="E10" s="6">
        <v>0.002</v>
      </c>
      <c r="F10" s="45">
        <v>0.02</v>
      </c>
      <c r="G10" s="45">
        <v>0.03</v>
      </c>
      <c r="H10" s="6">
        <v>0.066</v>
      </c>
      <c r="I10" s="7">
        <v>0.039</v>
      </c>
      <c r="J10" s="6">
        <v>0.005</v>
      </c>
      <c r="K10" s="6">
        <v>0.1</v>
      </c>
      <c r="L10" s="6">
        <v>0.23</v>
      </c>
      <c r="M10" s="6">
        <v>0.18</v>
      </c>
      <c r="N10" s="6">
        <v>1.81</v>
      </c>
      <c r="O10" s="6">
        <v>0.3</v>
      </c>
      <c r="P10" s="6">
        <v>3.17</v>
      </c>
      <c r="Q10" s="26">
        <v>5.42</v>
      </c>
      <c r="R10" s="46">
        <v>14</v>
      </c>
      <c r="S10" s="46">
        <v>13</v>
      </c>
      <c r="T10" s="45">
        <v>0.05</v>
      </c>
      <c r="U10" s="45">
        <v>0.34</v>
      </c>
      <c r="V10" s="6">
        <v>0.002</v>
      </c>
      <c r="W10" s="45">
        <v>0.0181</v>
      </c>
      <c r="X10" s="6">
        <f t="shared" si="0"/>
        <v>0.10500000000000001</v>
      </c>
      <c r="Y10" s="47">
        <f t="shared" si="1"/>
        <v>0.2142857142857143</v>
      </c>
      <c r="Z10" s="47">
        <f t="shared" si="2"/>
        <v>0.07272727272727272</v>
      </c>
      <c r="AA10" s="47">
        <f t="shared" si="3"/>
        <v>2.2222222222222223</v>
      </c>
      <c r="AB10" s="47">
        <f t="shared" si="4"/>
        <v>4.285714285714286</v>
      </c>
      <c r="AC10" s="47">
        <f t="shared" si="5"/>
        <v>4.714285714285714</v>
      </c>
      <c r="AD10" s="47">
        <f t="shared" si="6"/>
        <v>2.785714285714286</v>
      </c>
      <c r="AE10" s="47">
        <f t="shared" si="7"/>
        <v>0.4838709677419355</v>
      </c>
      <c r="AF10" s="47">
        <f t="shared" si="8"/>
        <v>2.5641025641025643</v>
      </c>
      <c r="AG10" s="47">
        <f t="shared" si="9"/>
        <v>11.5</v>
      </c>
      <c r="AH10" s="47">
        <f t="shared" si="10"/>
        <v>15</v>
      </c>
      <c r="AI10" s="47">
        <f t="shared" si="11"/>
        <v>78.69565217391305</v>
      </c>
      <c r="AJ10" s="47">
        <f t="shared" si="12"/>
        <v>18.75</v>
      </c>
      <c r="AK10" s="47">
        <f t="shared" si="13"/>
        <v>90.57142857142857</v>
      </c>
      <c r="AL10" s="47">
        <f t="shared" si="14"/>
        <v>4.838709677419355</v>
      </c>
      <c r="AM10" s="47">
        <f t="shared" si="15"/>
        <v>21.25</v>
      </c>
      <c r="AN10" s="47">
        <f t="shared" si="16"/>
        <v>0.06349206349206349</v>
      </c>
      <c r="AO10" s="47">
        <f t="shared" si="17"/>
        <v>0.556923076923077</v>
      </c>
      <c r="AP10" s="28">
        <f t="shared" si="18"/>
        <v>3.801893963205613</v>
      </c>
      <c r="AQ10" s="28">
        <f t="shared" si="19"/>
        <v>7.5</v>
      </c>
      <c r="AR10" s="48">
        <f t="shared" si="20"/>
        <v>112.47404045230132</v>
      </c>
      <c r="AS10" s="48">
        <f t="shared" si="21"/>
        <v>112.10714285714286</v>
      </c>
      <c r="AT10" s="48">
        <f t="shared" si="22"/>
        <v>1.0032727405748445</v>
      </c>
      <c r="AU10" s="49">
        <f t="shared" si="23"/>
        <v>-4.34738811912726</v>
      </c>
      <c r="AV10" s="48">
        <f t="shared" si="24"/>
        <v>0.86887944040598</v>
      </c>
      <c r="AZ10" s="3"/>
    </row>
    <row r="11" spans="1:52" ht="12.75">
      <c r="A11" s="44" t="s">
        <v>47</v>
      </c>
      <c r="B11" s="4">
        <v>33653</v>
      </c>
      <c r="C11" s="3">
        <v>432157</v>
      </c>
      <c r="D11" s="6">
        <v>0.006</v>
      </c>
      <c r="E11" s="6">
        <v>0.002</v>
      </c>
      <c r="F11" s="45">
        <v>0.02</v>
      </c>
      <c r="G11" s="45">
        <v>0.03</v>
      </c>
      <c r="H11" s="6">
        <v>0.058</v>
      </c>
      <c r="I11" s="7">
        <v>0.104</v>
      </c>
      <c r="J11" s="6">
        <v>0.005</v>
      </c>
      <c r="K11" s="6">
        <v>0.16</v>
      </c>
      <c r="L11" s="6">
        <v>0.14</v>
      </c>
      <c r="M11" s="6">
        <v>0.23</v>
      </c>
      <c r="N11" s="6">
        <v>2</v>
      </c>
      <c r="O11" s="6">
        <v>0.26</v>
      </c>
      <c r="P11" s="6">
        <v>3.7</v>
      </c>
      <c r="Q11" s="26">
        <v>5.29</v>
      </c>
      <c r="R11" s="46">
        <v>17</v>
      </c>
      <c r="S11" s="46">
        <v>15</v>
      </c>
      <c r="T11" s="45">
        <v>0.05</v>
      </c>
      <c r="U11" s="45">
        <v>0.24</v>
      </c>
      <c r="V11" s="53">
        <v>0.0131</v>
      </c>
      <c r="W11" s="45">
        <v>0.0056</v>
      </c>
      <c r="X11" s="6">
        <f t="shared" si="0"/>
        <v>0.162</v>
      </c>
      <c r="Y11" s="47">
        <f t="shared" si="1"/>
        <v>0.2142857142857143</v>
      </c>
      <c r="Z11" s="47">
        <f t="shared" si="2"/>
        <v>0.07272727272727272</v>
      </c>
      <c r="AA11" s="47">
        <f t="shared" si="3"/>
        <v>2.2222222222222223</v>
      </c>
      <c r="AB11" s="47">
        <f t="shared" si="4"/>
        <v>4.285714285714286</v>
      </c>
      <c r="AC11" s="47">
        <f t="shared" si="5"/>
        <v>4.142857142857143</v>
      </c>
      <c r="AD11" s="47">
        <f t="shared" si="6"/>
        <v>7.428571428571429</v>
      </c>
      <c r="AE11" s="47">
        <f t="shared" si="7"/>
        <v>0.4838709677419355</v>
      </c>
      <c r="AF11" s="47">
        <f t="shared" si="8"/>
        <v>4.102564102564102</v>
      </c>
      <c r="AG11" s="47">
        <f t="shared" si="9"/>
        <v>7.000000000000001</v>
      </c>
      <c r="AH11" s="47">
        <f t="shared" si="10"/>
        <v>19.166666666666668</v>
      </c>
      <c r="AI11" s="47">
        <f t="shared" si="11"/>
        <v>86.95652173913044</v>
      </c>
      <c r="AJ11" s="47">
        <f t="shared" si="12"/>
        <v>16.25</v>
      </c>
      <c r="AK11" s="47">
        <f t="shared" si="13"/>
        <v>105.71428571428572</v>
      </c>
      <c r="AL11" s="47">
        <f t="shared" si="14"/>
        <v>4.838709677419355</v>
      </c>
      <c r="AM11" s="47">
        <f t="shared" si="15"/>
        <v>15</v>
      </c>
      <c r="AN11" s="47">
        <f t="shared" si="16"/>
        <v>0.4158730158730159</v>
      </c>
      <c r="AO11" s="47">
        <f t="shared" si="17"/>
        <v>0.1723076923076923</v>
      </c>
      <c r="AP11" s="28">
        <f t="shared" si="18"/>
        <v>5.128613839913649</v>
      </c>
      <c r="AQ11" s="28">
        <f t="shared" si="19"/>
        <v>11.571428571428573</v>
      </c>
      <c r="AR11" s="48">
        <f t="shared" si="20"/>
        <v>121.36860965121835</v>
      </c>
      <c r="AS11" s="48">
        <f t="shared" si="21"/>
        <v>129.39285714285717</v>
      </c>
      <c r="AT11" s="48">
        <f t="shared" si="22"/>
        <v>0.9379853906249277</v>
      </c>
      <c r="AU11" s="49">
        <f t="shared" si="23"/>
        <v>-12.167104634495956</v>
      </c>
      <c r="AV11" s="48">
        <f t="shared" si="24"/>
        <v>0.8225616921269094</v>
      </c>
      <c r="AZ11" s="3"/>
    </row>
    <row r="12" spans="1:52" ht="12.75">
      <c r="A12" s="44" t="s">
        <v>48</v>
      </c>
      <c r="B12" s="4">
        <v>33698</v>
      </c>
      <c r="C12" s="3">
        <v>432164</v>
      </c>
      <c r="D12" s="6">
        <v>0.006</v>
      </c>
      <c r="E12" s="6">
        <v>0.002</v>
      </c>
      <c r="F12" s="45">
        <v>0.02</v>
      </c>
      <c r="G12" s="45">
        <v>0.03</v>
      </c>
      <c r="H12" s="6">
        <v>0.22</v>
      </c>
      <c r="I12" s="7">
        <v>0.094</v>
      </c>
      <c r="J12" s="6">
        <v>0.005</v>
      </c>
      <c r="K12" s="6">
        <v>0.33</v>
      </c>
      <c r="L12" s="6">
        <v>0.59</v>
      </c>
      <c r="M12" s="6">
        <v>0.89</v>
      </c>
      <c r="N12" s="6">
        <v>7.34</v>
      </c>
      <c r="O12" s="6">
        <v>1.02</v>
      </c>
      <c r="P12" s="6">
        <v>13.53</v>
      </c>
      <c r="Q12" s="26">
        <v>5.05</v>
      </c>
      <c r="R12" s="46">
        <v>16</v>
      </c>
      <c r="S12" s="46">
        <v>44</v>
      </c>
      <c r="T12" s="45">
        <v>0.05</v>
      </c>
      <c r="U12" s="45">
        <v>1.09</v>
      </c>
      <c r="V12" s="45">
        <v>0.002</v>
      </c>
      <c r="W12" s="45">
        <v>0.0192</v>
      </c>
      <c r="X12" s="6">
        <f t="shared" si="0"/>
        <v>0.314</v>
      </c>
      <c r="Y12" s="47">
        <f t="shared" si="1"/>
        <v>0.2142857142857143</v>
      </c>
      <c r="Z12" s="47">
        <f t="shared" si="2"/>
        <v>0.07272727272727272</v>
      </c>
      <c r="AA12" s="47">
        <f t="shared" si="3"/>
        <v>2.2222222222222223</v>
      </c>
      <c r="AB12" s="47">
        <f t="shared" si="4"/>
        <v>4.285714285714286</v>
      </c>
      <c r="AC12" s="47">
        <f t="shared" si="5"/>
        <v>15.714285714285715</v>
      </c>
      <c r="AD12" s="47">
        <f t="shared" si="6"/>
        <v>6.714285714285714</v>
      </c>
      <c r="AE12" s="47">
        <f t="shared" si="7"/>
        <v>0.4838709677419355</v>
      </c>
      <c r="AF12" s="47">
        <f t="shared" si="8"/>
        <v>8.461538461538462</v>
      </c>
      <c r="AG12" s="47">
        <f t="shared" si="9"/>
        <v>29.5</v>
      </c>
      <c r="AH12" s="47">
        <f t="shared" si="10"/>
        <v>74.16666666666667</v>
      </c>
      <c r="AI12" s="47">
        <f t="shared" si="11"/>
        <v>319.1304347826087</v>
      </c>
      <c r="AJ12" s="47">
        <f t="shared" si="12"/>
        <v>63.75</v>
      </c>
      <c r="AK12" s="47">
        <f t="shared" si="13"/>
        <v>386.57142857142856</v>
      </c>
      <c r="AL12" s="47">
        <f t="shared" si="14"/>
        <v>4.838709677419355</v>
      </c>
      <c r="AM12" s="47">
        <f t="shared" si="15"/>
        <v>68.125</v>
      </c>
      <c r="AN12" s="47">
        <f t="shared" si="16"/>
        <v>0.06349206349206349</v>
      </c>
      <c r="AO12" s="47">
        <f t="shared" si="17"/>
        <v>0.5907692307692307</v>
      </c>
      <c r="AP12" s="28">
        <f t="shared" si="18"/>
        <v>8.912509381337461</v>
      </c>
      <c r="AQ12" s="28">
        <f t="shared" si="19"/>
        <v>22.42857142857143</v>
      </c>
      <c r="AR12" s="48">
        <f t="shared" si="20"/>
        <v>446.97292562509955</v>
      </c>
      <c r="AS12" s="48">
        <f t="shared" si="21"/>
        <v>457.0357142857143</v>
      </c>
      <c r="AT12" s="48">
        <f t="shared" si="22"/>
        <v>0.9779824894508703</v>
      </c>
      <c r="AU12" s="49">
        <f t="shared" si="23"/>
        <v>-25.77707437490045</v>
      </c>
      <c r="AV12" s="48">
        <f t="shared" si="24"/>
        <v>0.8255406664738584</v>
      </c>
      <c r="AZ12" s="3"/>
    </row>
    <row r="13" spans="1:52" ht="12.75">
      <c r="A13" s="44" t="s">
        <v>49</v>
      </c>
      <c r="B13" s="4">
        <v>33734</v>
      </c>
      <c r="C13" s="3">
        <v>432174</v>
      </c>
      <c r="D13" s="6">
        <v>0.006</v>
      </c>
      <c r="E13" s="6">
        <v>0.0025</v>
      </c>
      <c r="F13" s="45">
        <v>0.02</v>
      </c>
      <c r="G13" s="45">
        <v>0.03</v>
      </c>
      <c r="H13" s="6">
        <v>0.069</v>
      </c>
      <c r="I13" s="7">
        <v>0.025</v>
      </c>
      <c r="J13" s="6">
        <v>0.005</v>
      </c>
      <c r="K13" s="6">
        <v>0.17</v>
      </c>
      <c r="L13" s="6">
        <v>0.24</v>
      </c>
      <c r="M13" s="6">
        <v>0.03</v>
      </c>
      <c r="N13" s="6">
        <v>0.1</v>
      </c>
      <c r="O13" s="6">
        <v>0.09</v>
      </c>
      <c r="P13" s="6">
        <v>0.69</v>
      </c>
      <c r="Q13" s="26">
        <v>5.82</v>
      </c>
      <c r="R13" s="46">
        <v>12</v>
      </c>
      <c r="S13" s="46">
        <v>3</v>
      </c>
      <c r="T13" s="45">
        <v>0.05</v>
      </c>
      <c r="U13" s="45">
        <v>0.07</v>
      </c>
      <c r="V13" s="6">
        <v>0.002</v>
      </c>
      <c r="W13" s="45">
        <v>0.0208</v>
      </c>
      <c r="X13" s="6">
        <f t="shared" si="0"/>
        <v>0.094</v>
      </c>
      <c r="Y13" s="47">
        <f t="shared" si="1"/>
        <v>0.2142857142857143</v>
      </c>
      <c r="Z13" s="47">
        <f t="shared" si="2"/>
        <v>0.09090909090909091</v>
      </c>
      <c r="AA13" s="47">
        <f t="shared" si="3"/>
        <v>2.2222222222222223</v>
      </c>
      <c r="AB13" s="47">
        <f t="shared" si="4"/>
        <v>4.285714285714286</v>
      </c>
      <c r="AC13" s="47">
        <f t="shared" si="5"/>
        <v>4.928571428571429</v>
      </c>
      <c r="AD13" s="47">
        <f t="shared" si="6"/>
        <v>1.7857142857142858</v>
      </c>
      <c r="AE13" s="47">
        <f t="shared" si="7"/>
        <v>0.4838709677419355</v>
      </c>
      <c r="AF13" s="47">
        <f t="shared" si="8"/>
        <v>4.3589743589743595</v>
      </c>
      <c r="AG13" s="47">
        <f t="shared" si="9"/>
        <v>12</v>
      </c>
      <c r="AH13" s="47">
        <f t="shared" si="10"/>
        <v>2.5</v>
      </c>
      <c r="AI13" s="47">
        <f t="shared" si="11"/>
        <v>4.3478260869565215</v>
      </c>
      <c r="AJ13" s="47">
        <f t="shared" si="12"/>
        <v>5.625</v>
      </c>
      <c r="AK13" s="47">
        <f t="shared" si="13"/>
        <v>19.71428571428571</v>
      </c>
      <c r="AL13" s="47">
        <f t="shared" si="14"/>
        <v>4.838709677419355</v>
      </c>
      <c r="AM13" s="47">
        <f t="shared" si="15"/>
        <v>4.375</v>
      </c>
      <c r="AN13" s="47">
        <f t="shared" si="16"/>
        <v>0.06349206349206349</v>
      </c>
      <c r="AO13" s="47">
        <f t="shared" si="17"/>
        <v>0.6399999999999999</v>
      </c>
      <c r="AP13" s="28">
        <f t="shared" si="18"/>
        <v>1.5135612484362073</v>
      </c>
      <c r="AQ13" s="28">
        <f t="shared" si="19"/>
        <v>6.714285714285714</v>
      </c>
      <c r="AR13" s="48">
        <f t="shared" si="20"/>
        <v>28.13537187450231</v>
      </c>
      <c r="AS13" s="48">
        <f t="shared" si="21"/>
        <v>27.124999999999996</v>
      </c>
      <c r="AT13" s="48">
        <f t="shared" si="22"/>
        <v>1.0372487327005462</v>
      </c>
      <c r="AU13" s="49">
        <f t="shared" si="23"/>
        <v>-3.9181995540691155</v>
      </c>
      <c r="AV13" s="48">
        <f t="shared" si="24"/>
        <v>0.2205419029615627</v>
      </c>
      <c r="AZ13" s="3"/>
    </row>
    <row r="14" spans="1:52" ht="12.75">
      <c r="A14" s="44" t="s">
        <v>50</v>
      </c>
      <c r="B14" s="4">
        <v>33905</v>
      </c>
      <c r="C14" s="3">
        <v>442286</v>
      </c>
      <c r="D14" s="6">
        <v>0.0122</v>
      </c>
      <c r="E14" s="6">
        <v>0.002</v>
      </c>
      <c r="F14" s="45">
        <v>0.02</v>
      </c>
      <c r="G14" s="45">
        <v>0.03</v>
      </c>
      <c r="H14" s="6">
        <v>0.072</v>
      </c>
      <c r="I14" s="7">
        <v>0.185</v>
      </c>
      <c r="J14" s="6">
        <v>0.005</v>
      </c>
      <c r="K14" s="6">
        <v>0.1</v>
      </c>
      <c r="L14" s="6">
        <v>0.06</v>
      </c>
      <c r="M14" s="6">
        <v>0.08</v>
      </c>
      <c r="N14" s="6">
        <v>0.53</v>
      </c>
      <c r="O14" s="6">
        <v>0.2</v>
      </c>
      <c r="P14" s="6">
        <v>1.32</v>
      </c>
      <c r="Q14" s="26">
        <v>4.889</v>
      </c>
      <c r="R14" s="46">
        <v>9</v>
      </c>
      <c r="S14" s="46">
        <v>11</v>
      </c>
      <c r="T14" s="45">
        <v>0.05</v>
      </c>
      <c r="U14" s="45">
        <v>0.12</v>
      </c>
      <c r="V14" s="45">
        <v>0.0069</v>
      </c>
      <c r="W14" s="45">
        <v>0.0044</v>
      </c>
      <c r="X14" s="6">
        <f t="shared" si="0"/>
        <v>0.257</v>
      </c>
      <c r="Y14" s="47">
        <f t="shared" si="1"/>
        <v>0.4357142857142858</v>
      </c>
      <c r="Z14" s="47">
        <f t="shared" si="2"/>
        <v>0.07272727272727272</v>
      </c>
      <c r="AA14" s="47">
        <f t="shared" si="3"/>
        <v>2.2222222222222223</v>
      </c>
      <c r="AB14" s="47">
        <f t="shared" si="4"/>
        <v>4.285714285714286</v>
      </c>
      <c r="AC14" s="47">
        <f t="shared" si="5"/>
        <v>5.142857142857142</v>
      </c>
      <c r="AD14" s="47">
        <f t="shared" si="6"/>
        <v>13.214285714285715</v>
      </c>
      <c r="AE14" s="47">
        <f t="shared" si="7"/>
        <v>0.4838709677419355</v>
      </c>
      <c r="AF14" s="47">
        <f t="shared" si="8"/>
        <v>2.5641025641025643</v>
      </c>
      <c r="AG14" s="47">
        <f t="shared" si="9"/>
        <v>3</v>
      </c>
      <c r="AH14" s="47">
        <f t="shared" si="10"/>
        <v>6.666666666666667</v>
      </c>
      <c r="AI14" s="47">
        <f t="shared" si="11"/>
        <v>23.043478260869566</v>
      </c>
      <c r="AJ14" s="47">
        <f t="shared" si="12"/>
        <v>12.5</v>
      </c>
      <c r="AK14" s="47">
        <f t="shared" si="13"/>
        <v>37.714285714285715</v>
      </c>
      <c r="AL14" s="47">
        <f t="shared" si="14"/>
        <v>4.838709677419355</v>
      </c>
      <c r="AM14" s="47">
        <f t="shared" si="15"/>
        <v>7.5</v>
      </c>
      <c r="AN14" s="47">
        <f t="shared" si="16"/>
        <v>0.21904761904761905</v>
      </c>
      <c r="AO14" s="47">
        <f t="shared" si="17"/>
        <v>0.13538461538461538</v>
      </c>
      <c r="AP14" s="28">
        <f t="shared" si="18"/>
        <v>12.91219273613534</v>
      </c>
      <c r="AQ14" s="28">
        <f t="shared" si="19"/>
        <v>18.357142857142858</v>
      </c>
      <c r="AR14" s="48">
        <f t="shared" si="20"/>
        <v>40.41710463449594</v>
      </c>
      <c r="AS14" s="48">
        <f t="shared" si="21"/>
        <v>63.42857142857143</v>
      </c>
      <c r="AT14" s="48">
        <f t="shared" si="22"/>
        <v>0.637206604597909</v>
      </c>
      <c r="AU14" s="49">
        <f t="shared" si="23"/>
        <v>-28.154323936932634</v>
      </c>
      <c r="AV14" s="48">
        <f t="shared" si="24"/>
        <v>0.6110013175230566</v>
      </c>
      <c r="AZ14" s="3"/>
    </row>
    <row r="15" spans="1:52" ht="12.75">
      <c r="A15" s="44" t="s">
        <v>51</v>
      </c>
      <c r="B15" s="4">
        <v>33936</v>
      </c>
      <c r="C15" s="3">
        <v>442293</v>
      </c>
      <c r="D15" s="6">
        <v>0.006</v>
      </c>
      <c r="E15" s="6">
        <v>0.002</v>
      </c>
      <c r="F15" s="45">
        <v>0.02</v>
      </c>
      <c r="G15" s="45">
        <v>0.03</v>
      </c>
      <c r="H15" s="6">
        <v>0.057</v>
      </c>
      <c r="I15" s="7">
        <v>0.074</v>
      </c>
      <c r="J15" s="6">
        <v>0.005</v>
      </c>
      <c r="K15" s="6">
        <v>0.2</v>
      </c>
      <c r="L15" s="6">
        <v>0.22</v>
      </c>
      <c r="M15" s="6">
        <v>0.42</v>
      </c>
      <c r="N15" s="6">
        <v>3.33</v>
      </c>
      <c r="O15" s="6">
        <v>0.38</v>
      </c>
      <c r="P15" s="6">
        <v>6.29</v>
      </c>
      <c r="Q15" s="26">
        <v>5.36</v>
      </c>
      <c r="R15" s="46">
        <v>12</v>
      </c>
      <c r="S15" s="46">
        <v>26</v>
      </c>
      <c r="T15" s="45">
        <v>0.05</v>
      </c>
      <c r="U15" s="45">
        <v>0.34</v>
      </c>
      <c r="V15" s="45">
        <v>0.0071</v>
      </c>
      <c r="W15" s="45">
        <v>0.0054</v>
      </c>
      <c r="X15" s="6">
        <f t="shared" si="0"/>
        <v>0.131</v>
      </c>
      <c r="Y15" s="47">
        <f t="shared" si="1"/>
        <v>0.2142857142857143</v>
      </c>
      <c r="Z15" s="47">
        <f t="shared" si="2"/>
        <v>0.07272727272727272</v>
      </c>
      <c r="AA15" s="47">
        <f t="shared" si="3"/>
        <v>2.2222222222222223</v>
      </c>
      <c r="AB15" s="47">
        <f t="shared" si="4"/>
        <v>4.285714285714286</v>
      </c>
      <c r="AC15" s="47">
        <f t="shared" si="5"/>
        <v>4.071428571428571</v>
      </c>
      <c r="AD15" s="47">
        <f t="shared" si="6"/>
        <v>5.285714285714285</v>
      </c>
      <c r="AE15" s="47">
        <f t="shared" si="7"/>
        <v>0.4838709677419355</v>
      </c>
      <c r="AF15" s="47">
        <f t="shared" si="8"/>
        <v>5.128205128205129</v>
      </c>
      <c r="AG15" s="47">
        <f t="shared" si="9"/>
        <v>11</v>
      </c>
      <c r="AH15" s="47">
        <f t="shared" si="10"/>
        <v>34.99999999999999</v>
      </c>
      <c r="AI15" s="47">
        <f t="shared" si="11"/>
        <v>144.7826086956522</v>
      </c>
      <c r="AJ15" s="47">
        <f t="shared" si="12"/>
        <v>23.75</v>
      </c>
      <c r="AK15" s="47">
        <f t="shared" si="13"/>
        <v>179.71428571428572</v>
      </c>
      <c r="AL15" s="47">
        <f t="shared" si="14"/>
        <v>4.838709677419355</v>
      </c>
      <c r="AM15" s="47">
        <f t="shared" si="15"/>
        <v>21.25</v>
      </c>
      <c r="AN15" s="47">
        <f t="shared" si="16"/>
        <v>0.2253968253968254</v>
      </c>
      <c r="AO15" s="47">
        <f t="shared" si="17"/>
        <v>0.16615384615384618</v>
      </c>
      <c r="AP15" s="28">
        <f t="shared" si="18"/>
        <v>4.3651583224016575</v>
      </c>
      <c r="AQ15" s="28">
        <f t="shared" si="19"/>
        <v>9.357142857142856</v>
      </c>
      <c r="AR15" s="48">
        <f t="shared" si="20"/>
        <v>199.98224239528588</v>
      </c>
      <c r="AS15" s="48">
        <f t="shared" si="21"/>
        <v>208.75</v>
      </c>
      <c r="AT15" s="48">
        <f t="shared" si="22"/>
        <v>0.9579987659654413</v>
      </c>
      <c r="AU15" s="49">
        <f t="shared" si="23"/>
        <v>-12.839186176142675</v>
      </c>
      <c r="AV15" s="48">
        <f t="shared" si="24"/>
        <v>0.8056265984654731</v>
      </c>
      <c r="AZ15" s="3"/>
    </row>
    <row r="16" spans="1:52" ht="12.75">
      <c r="A16" s="44" t="s">
        <v>52</v>
      </c>
      <c r="B16" s="4">
        <v>33943</v>
      </c>
      <c r="C16" s="3">
        <v>442297</v>
      </c>
      <c r="D16" s="6">
        <v>0.006</v>
      </c>
      <c r="E16" s="6">
        <v>0.002</v>
      </c>
      <c r="F16" s="45">
        <v>0.02</v>
      </c>
      <c r="G16" s="45">
        <v>0.03</v>
      </c>
      <c r="H16" s="6">
        <v>0.026</v>
      </c>
      <c r="I16" s="7">
        <v>0.025</v>
      </c>
      <c r="J16" s="6">
        <v>0.005</v>
      </c>
      <c r="K16" s="6">
        <v>0.1</v>
      </c>
      <c r="L16" s="6">
        <v>0.08</v>
      </c>
      <c r="M16" s="6">
        <v>0.1</v>
      </c>
      <c r="N16" s="6">
        <v>0.78</v>
      </c>
      <c r="O16" s="6">
        <v>0.16</v>
      </c>
      <c r="P16" s="6">
        <v>1.62</v>
      </c>
      <c r="Q16" s="26">
        <v>5.33</v>
      </c>
      <c r="R16" s="46">
        <v>10</v>
      </c>
      <c r="S16" s="46">
        <v>9</v>
      </c>
      <c r="T16" s="45">
        <v>0.05</v>
      </c>
      <c r="U16" s="45">
        <v>0.07</v>
      </c>
      <c r="V16" s="45">
        <v>0.0029</v>
      </c>
      <c r="W16" s="45">
        <v>0.0044</v>
      </c>
      <c r="X16" s="6">
        <f t="shared" si="0"/>
        <v>0.051000000000000004</v>
      </c>
      <c r="Y16" s="47">
        <f t="shared" si="1"/>
        <v>0.2142857142857143</v>
      </c>
      <c r="Z16" s="47">
        <f t="shared" si="2"/>
        <v>0.07272727272727272</v>
      </c>
      <c r="AA16" s="47">
        <f t="shared" si="3"/>
        <v>2.2222222222222223</v>
      </c>
      <c r="AB16" s="47">
        <f t="shared" si="4"/>
        <v>4.285714285714286</v>
      </c>
      <c r="AC16" s="47">
        <f t="shared" si="5"/>
        <v>1.8571428571428572</v>
      </c>
      <c r="AD16" s="47">
        <f t="shared" si="6"/>
        <v>1.7857142857142858</v>
      </c>
      <c r="AE16" s="47">
        <f t="shared" si="7"/>
        <v>0.4838709677419355</v>
      </c>
      <c r="AF16" s="47">
        <f t="shared" si="8"/>
        <v>2.5641025641025643</v>
      </c>
      <c r="AG16" s="47">
        <f t="shared" si="9"/>
        <v>4</v>
      </c>
      <c r="AH16" s="47">
        <f t="shared" si="10"/>
        <v>8.333333333333334</v>
      </c>
      <c r="AI16" s="47">
        <f t="shared" si="11"/>
        <v>33.913043478260875</v>
      </c>
      <c r="AJ16" s="47">
        <f t="shared" si="12"/>
        <v>10</v>
      </c>
      <c r="AK16" s="47">
        <f t="shared" si="13"/>
        <v>46.28571428571429</v>
      </c>
      <c r="AL16" s="47">
        <f t="shared" si="14"/>
        <v>4.838709677419355</v>
      </c>
      <c r="AM16" s="47">
        <f t="shared" si="15"/>
        <v>4.375</v>
      </c>
      <c r="AN16" s="47">
        <f t="shared" si="16"/>
        <v>0.09206349206349206</v>
      </c>
      <c r="AO16" s="47">
        <f t="shared" si="17"/>
        <v>0.13538461538461538</v>
      </c>
      <c r="AP16" s="28">
        <f t="shared" si="18"/>
        <v>4.677351412871982</v>
      </c>
      <c r="AQ16" s="28">
        <f t="shared" si="19"/>
        <v>3.6428571428571432</v>
      </c>
      <c r="AR16" s="48">
        <f t="shared" si="20"/>
        <v>50.66762223283963</v>
      </c>
      <c r="AS16" s="48">
        <f t="shared" si="21"/>
        <v>58.07142857142858</v>
      </c>
      <c r="AT16" s="48">
        <f t="shared" si="22"/>
        <v>0.8725051799012974</v>
      </c>
      <c r="AU16" s="49">
        <f t="shared" si="23"/>
        <v>-9.260949195731804</v>
      </c>
      <c r="AV16" s="48">
        <f t="shared" si="24"/>
        <v>0.7326892109500805</v>
      </c>
      <c r="AZ16" s="3"/>
    </row>
    <row r="17" spans="1:52" ht="12.75">
      <c r="A17" s="44" t="s">
        <v>53</v>
      </c>
      <c r="B17" s="4">
        <v>33988</v>
      </c>
      <c r="C17" s="3">
        <v>442304</v>
      </c>
      <c r="D17" s="6">
        <v>0.006</v>
      </c>
      <c r="E17" s="6">
        <v>0.002</v>
      </c>
      <c r="F17" s="45">
        <v>0.02</v>
      </c>
      <c r="G17" s="45">
        <v>0.03</v>
      </c>
      <c r="H17" s="6">
        <v>0.019</v>
      </c>
      <c r="I17" s="7">
        <v>0.149</v>
      </c>
      <c r="J17" s="6">
        <v>0.005</v>
      </c>
      <c r="K17" s="6">
        <v>0.1</v>
      </c>
      <c r="L17" s="6">
        <v>0.07</v>
      </c>
      <c r="M17" s="6">
        <v>0.03</v>
      </c>
      <c r="N17" s="6">
        <v>0.04</v>
      </c>
      <c r="O17" s="6">
        <v>0.08</v>
      </c>
      <c r="P17" s="6">
        <v>0.6</v>
      </c>
      <c r="Q17" s="26">
        <v>4.995</v>
      </c>
      <c r="R17" s="46">
        <v>11</v>
      </c>
      <c r="S17" s="46">
        <v>3</v>
      </c>
      <c r="T17" s="45">
        <v>0.05</v>
      </c>
      <c r="U17" s="6">
        <v>0.07</v>
      </c>
      <c r="V17" s="45">
        <v>0.007</v>
      </c>
      <c r="W17" s="45">
        <v>0.0081</v>
      </c>
      <c r="X17" s="6">
        <f t="shared" si="0"/>
        <v>0.16799999999999998</v>
      </c>
      <c r="Y17" s="47">
        <f t="shared" si="1"/>
        <v>0.2142857142857143</v>
      </c>
      <c r="Z17" s="47">
        <f t="shared" si="2"/>
        <v>0.07272727272727272</v>
      </c>
      <c r="AA17" s="47">
        <f t="shared" si="3"/>
        <v>2.2222222222222223</v>
      </c>
      <c r="AB17" s="47">
        <f t="shared" si="4"/>
        <v>4.285714285714286</v>
      </c>
      <c r="AC17" s="47">
        <f t="shared" si="5"/>
        <v>1.3571428571428572</v>
      </c>
      <c r="AD17" s="47">
        <f t="shared" si="6"/>
        <v>10.642857142857142</v>
      </c>
      <c r="AE17" s="47">
        <f t="shared" si="7"/>
        <v>0.4838709677419355</v>
      </c>
      <c r="AF17" s="47">
        <f t="shared" si="8"/>
        <v>2.5641025641025643</v>
      </c>
      <c r="AG17" s="47">
        <f t="shared" si="9"/>
        <v>3.5000000000000004</v>
      </c>
      <c r="AH17" s="47">
        <f t="shared" si="10"/>
        <v>2.5</v>
      </c>
      <c r="AI17" s="47">
        <f t="shared" si="11"/>
        <v>1.7391304347826089</v>
      </c>
      <c r="AJ17" s="47">
        <f t="shared" si="12"/>
        <v>5</v>
      </c>
      <c r="AK17" s="47">
        <f t="shared" si="13"/>
        <v>17.142857142857142</v>
      </c>
      <c r="AL17" s="47">
        <f t="shared" si="14"/>
        <v>4.838709677419355</v>
      </c>
      <c r="AM17" s="47">
        <f t="shared" si="15"/>
        <v>4.375</v>
      </c>
      <c r="AN17" s="47">
        <f t="shared" si="16"/>
        <v>0.22222222222222224</v>
      </c>
      <c r="AO17" s="47">
        <f t="shared" si="17"/>
        <v>0.24923076923076923</v>
      </c>
      <c r="AP17" s="28">
        <f t="shared" si="18"/>
        <v>10.115794542598987</v>
      </c>
      <c r="AQ17" s="28">
        <f t="shared" si="19"/>
        <v>12</v>
      </c>
      <c r="AR17" s="48">
        <f t="shared" si="20"/>
        <v>11.66037585602803</v>
      </c>
      <c r="AS17" s="48">
        <f t="shared" si="21"/>
        <v>32.785714285714285</v>
      </c>
      <c r="AT17" s="48">
        <f t="shared" si="22"/>
        <v>0.3556541655433386</v>
      </c>
      <c r="AU17" s="49">
        <f t="shared" si="23"/>
        <v>-22.48248128682911</v>
      </c>
      <c r="AV17" s="48">
        <f t="shared" si="24"/>
        <v>0.10144927536231885</v>
      </c>
      <c r="AZ17" s="38"/>
    </row>
    <row r="18" spans="1:48" ht="12.75">
      <c r="A18" s="44" t="s">
        <v>54</v>
      </c>
      <c r="B18" s="4">
        <v>34029</v>
      </c>
      <c r="C18" s="3">
        <v>453611</v>
      </c>
      <c r="D18" s="6">
        <v>0.006</v>
      </c>
      <c r="E18" s="6">
        <v>0.002</v>
      </c>
      <c r="F18" s="45">
        <v>0.02</v>
      </c>
      <c r="G18" s="45">
        <v>0.03</v>
      </c>
      <c r="H18" s="6">
        <v>0.2</v>
      </c>
      <c r="I18" s="7">
        <v>0.087</v>
      </c>
      <c r="J18" s="6">
        <v>0.011</v>
      </c>
      <c r="K18" s="7">
        <v>1.34</v>
      </c>
      <c r="L18" s="6">
        <v>0.74</v>
      </c>
      <c r="M18" s="6">
        <v>1.18</v>
      </c>
      <c r="N18" s="6">
        <v>9.69</v>
      </c>
      <c r="O18" s="6">
        <v>1.36</v>
      </c>
      <c r="P18" s="6">
        <v>17.61</v>
      </c>
      <c r="Q18" s="26">
        <v>4.666</v>
      </c>
      <c r="R18" s="46">
        <v>16</v>
      </c>
      <c r="S18" s="46">
        <v>73</v>
      </c>
      <c r="T18" s="45">
        <v>0.05</v>
      </c>
      <c r="U18" s="45">
        <v>1.67</v>
      </c>
      <c r="V18" s="45">
        <v>0.005</v>
      </c>
      <c r="W18" s="45">
        <v>0.0302</v>
      </c>
      <c r="X18" s="6">
        <f t="shared" si="0"/>
        <v>0.28700000000000003</v>
      </c>
      <c r="Y18" s="47">
        <f t="shared" si="1"/>
        <v>0.2142857142857143</v>
      </c>
      <c r="Z18" s="47">
        <f t="shared" si="2"/>
        <v>0.07272727272727272</v>
      </c>
      <c r="AA18" s="47">
        <f t="shared" si="3"/>
        <v>2.2222222222222223</v>
      </c>
      <c r="AB18" s="47">
        <f t="shared" si="4"/>
        <v>4.285714285714286</v>
      </c>
      <c r="AC18" s="47">
        <f t="shared" si="5"/>
        <v>14.285714285714286</v>
      </c>
      <c r="AD18" s="47">
        <f t="shared" si="6"/>
        <v>6.2142857142857135</v>
      </c>
      <c r="AE18" s="47">
        <f t="shared" si="7"/>
        <v>1.064516129032258</v>
      </c>
      <c r="AF18" s="47">
        <f t="shared" si="8"/>
        <v>34.35897435897436</v>
      </c>
      <c r="AG18" s="47">
        <f t="shared" si="9"/>
        <v>37</v>
      </c>
      <c r="AH18" s="47">
        <f t="shared" si="10"/>
        <v>98.33333333333333</v>
      </c>
      <c r="AI18" s="47">
        <f t="shared" si="11"/>
        <v>421.30434782608694</v>
      </c>
      <c r="AJ18" s="47">
        <f t="shared" si="12"/>
        <v>85</v>
      </c>
      <c r="AK18" s="47">
        <f t="shared" si="13"/>
        <v>503.1428571428571</v>
      </c>
      <c r="AL18" s="47">
        <f t="shared" si="14"/>
        <v>4.838709677419355</v>
      </c>
      <c r="AM18" s="47">
        <f t="shared" si="15"/>
        <v>104.375</v>
      </c>
      <c r="AN18" s="47">
        <f t="shared" si="16"/>
        <v>0.15873015873015872</v>
      </c>
      <c r="AO18" s="47">
        <f t="shared" si="17"/>
        <v>0.9292307692307692</v>
      </c>
      <c r="AP18" s="28">
        <f t="shared" si="18"/>
        <v>21.57744409152665</v>
      </c>
      <c r="AQ18" s="28">
        <f t="shared" si="19"/>
        <v>20.5</v>
      </c>
      <c r="AR18" s="48">
        <f t="shared" si="20"/>
        <v>605.2823698041088</v>
      </c>
      <c r="AS18" s="48">
        <f t="shared" si="21"/>
        <v>594.3571428571428</v>
      </c>
      <c r="AT18" s="48">
        <f t="shared" si="22"/>
        <v>1.01838158601821</v>
      </c>
      <c r="AU18" s="49">
        <f t="shared" si="23"/>
        <v>-3.3604873387481575</v>
      </c>
      <c r="AV18" s="48">
        <f t="shared" si="24"/>
        <v>0.8373453818235687</v>
      </c>
    </row>
    <row r="19" spans="1:48" ht="12.75">
      <c r="A19" s="44" t="s">
        <v>55</v>
      </c>
      <c r="B19" s="4">
        <v>34054</v>
      </c>
      <c r="C19" s="3">
        <v>453615</v>
      </c>
      <c r="D19" s="6">
        <v>0.006</v>
      </c>
      <c r="E19" s="6">
        <v>0.003</v>
      </c>
      <c r="F19" s="45">
        <v>0.0276</v>
      </c>
      <c r="G19" s="45">
        <v>0.03</v>
      </c>
      <c r="H19" s="6">
        <v>0.056</v>
      </c>
      <c r="I19" s="7">
        <v>0.025</v>
      </c>
      <c r="J19" s="6">
        <v>0.014</v>
      </c>
      <c r="K19" s="6">
        <v>0.4</v>
      </c>
      <c r="L19" s="6">
        <v>0.17</v>
      </c>
      <c r="M19" s="6">
        <v>0.26</v>
      </c>
      <c r="N19" s="6">
        <v>2.11</v>
      </c>
      <c r="O19" s="6">
        <v>0.32</v>
      </c>
      <c r="P19" s="6">
        <v>3.6</v>
      </c>
      <c r="Q19" s="26">
        <v>5.18</v>
      </c>
      <c r="R19" s="46">
        <v>17</v>
      </c>
      <c r="S19" s="46">
        <v>18</v>
      </c>
      <c r="T19" s="45">
        <v>0.05</v>
      </c>
      <c r="U19" s="45">
        <v>0.32</v>
      </c>
      <c r="V19" s="6">
        <v>0.002</v>
      </c>
      <c r="W19" s="45">
        <v>0.0113</v>
      </c>
      <c r="X19" s="6">
        <f t="shared" si="0"/>
        <v>0.081</v>
      </c>
      <c r="Y19" s="47">
        <f t="shared" si="1"/>
        <v>0.2142857142857143</v>
      </c>
      <c r="Z19" s="47">
        <f t="shared" si="2"/>
        <v>0.10909090909090909</v>
      </c>
      <c r="AA19" s="47">
        <f t="shared" si="3"/>
        <v>3.0666666666666664</v>
      </c>
      <c r="AB19" s="47">
        <f t="shared" si="4"/>
        <v>4.285714285714286</v>
      </c>
      <c r="AC19" s="47">
        <f t="shared" si="5"/>
        <v>4</v>
      </c>
      <c r="AD19" s="47">
        <f t="shared" si="6"/>
        <v>1.7857142857142858</v>
      </c>
      <c r="AE19" s="47">
        <f t="shared" si="7"/>
        <v>1.3548387096774195</v>
      </c>
      <c r="AF19" s="47">
        <f t="shared" si="8"/>
        <v>10.256410256410257</v>
      </c>
      <c r="AG19" s="47">
        <f t="shared" si="9"/>
        <v>8.5</v>
      </c>
      <c r="AH19" s="47">
        <f t="shared" si="10"/>
        <v>21.666666666666668</v>
      </c>
      <c r="AI19" s="47">
        <f t="shared" si="11"/>
        <v>91.7391304347826</v>
      </c>
      <c r="AJ19" s="47">
        <f t="shared" si="12"/>
        <v>20</v>
      </c>
      <c r="AK19" s="47">
        <f t="shared" si="13"/>
        <v>102.85714285714286</v>
      </c>
      <c r="AL19" s="47">
        <f t="shared" si="14"/>
        <v>4.838709677419355</v>
      </c>
      <c r="AM19" s="47">
        <f t="shared" si="15"/>
        <v>20</v>
      </c>
      <c r="AN19" s="47">
        <f t="shared" si="16"/>
        <v>0.06349206349206349</v>
      </c>
      <c r="AO19" s="47">
        <f t="shared" si="17"/>
        <v>0.34769230769230763</v>
      </c>
      <c r="AP19" s="28">
        <f t="shared" si="18"/>
        <v>6.6069344800759655</v>
      </c>
      <c r="AQ19" s="28">
        <f t="shared" si="19"/>
        <v>5.785714285714286</v>
      </c>
      <c r="AR19" s="48">
        <f t="shared" si="20"/>
        <v>136.16220735785953</v>
      </c>
      <c r="AS19" s="48">
        <f t="shared" si="21"/>
        <v>124.64285714285714</v>
      </c>
      <c r="AT19" s="48">
        <f t="shared" si="22"/>
        <v>1.0924188555931424</v>
      </c>
      <c r="AU19" s="49">
        <f t="shared" si="23"/>
        <v>7.51935021500239</v>
      </c>
      <c r="AV19" s="48">
        <f t="shared" si="24"/>
        <v>0.8919082125603863</v>
      </c>
    </row>
    <row r="20" spans="1:48" ht="12.75">
      <c r="A20" s="44" t="s">
        <v>56</v>
      </c>
      <c r="B20" s="4">
        <v>34315</v>
      </c>
      <c r="C20" s="3">
        <v>461800</v>
      </c>
      <c r="D20" s="6">
        <v>0.006</v>
      </c>
      <c r="E20" s="6">
        <v>0.002</v>
      </c>
      <c r="F20" s="45">
        <v>0.02</v>
      </c>
      <c r="G20" s="45">
        <v>0.03</v>
      </c>
      <c r="H20" s="6">
        <v>0.097</v>
      </c>
      <c r="I20" s="7">
        <v>0.099</v>
      </c>
      <c r="J20" s="6">
        <v>0.005</v>
      </c>
      <c r="K20" s="6">
        <v>0.17</v>
      </c>
      <c r="L20" s="6">
        <v>0.23</v>
      </c>
      <c r="M20" s="6">
        <v>0.27</v>
      </c>
      <c r="N20" s="6">
        <v>2.3</v>
      </c>
      <c r="O20" s="6">
        <v>0.38</v>
      </c>
      <c r="P20" s="6">
        <v>3.75</v>
      </c>
      <c r="Q20" s="26">
        <v>5.21</v>
      </c>
      <c r="R20" s="46">
        <v>12</v>
      </c>
      <c r="S20" s="46">
        <v>14</v>
      </c>
      <c r="T20" s="45">
        <v>0.05</v>
      </c>
      <c r="U20" s="45">
        <v>0.37</v>
      </c>
      <c r="V20" s="6">
        <v>0.002</v>
      </c>
      <c r="W20" s="45">
        <v>0.0304</v>
      </c>
      <c r="X20" s="6">
        <f t="shared" si="0"/>
        <v>0.196</v>
      </c>
      <c r="Y20" s="47">
        <f t="shared" si="1"/>
        <v>0.2142857142857143</v>
      </c>
      <c r="Z20" s="47">
        <f t="shared" si="2"/>
        <v>0.07272727272727272</v>
      </c>
      <c r="AA20" s="47">
        <f t="shared" si="3"/>
        <v>2.2222222222222223</v>
      </c>
      <c r="AB20" s="47">
        <f t="shared" si="4"/>
        <v>4.285714285714286</v>
      </c>
      <c r="AC20" s="47">
        <f t="shared" si="5"/>
        <v>6.928571428571429</v>
      </c>
      <c r="AD20" s="47">
        <f t="shared" si="6"/>
        <v>7.071428571428571</v>
      </c>
      <c r="AE20" s="47">
        <f t="shared" si="7"/>
        <v>0.4838709677419355</v>
      </c>
      <c r="AF20" s="47">
        <f t="shared" si="8"/>
        <v>4.3589743589743595</v>
      </c>
      <c r="AG20" s="47">
        <f t="shared" si="9"/>
        <v>11.5</v>
      </c>
      <c r="AH20" s="47">
        <f t="shared" si="10"/>
        <v>22.500000000000004</v>
      </c>
      <c r="AI20" s="47">
        <f t="shared" si="11"/>
        <v>99.99999999999999</v>
      </c>
      <c r="AJ20" s="47">
        <f t="shared" si="12"/>
        <v>23.75</v>
      </c>
      <c r="AK20" s="47">
        <f t="shared" si="13"/>
        <v>107.14285714285714</v>
      </c>
      <c r="AL20" s="47">
        <f t="shared" si="14"/>
        <v>4.838709677419355</v>
      </c>
      <c r="AM20" s="47">
        <f t="shared" si="15"/>
        <v>23.125</v>
      </c>
      <c r="AN20" s="47">
        <f t="shared" si="16"/>
        <v>0.06349206349206349</v>
      </c>
      <c r="AO20" s="47">
        <f t="shared" si="17"/>
        <v>0.9353846153846154</v>
      </c>
      <c r="AP20" s="28">
        <f t="shared" si="18"/>
        <v>6.165950018614823</v>
      </c>
      <c r="AQ20" s="28">
        <f t="shared" si="19"/>
        <v>14</v>
      </c>
      <c r="AR20" s="48">
        <f t="shared" si="20"/>
        <v>145.28754578754578</v>
      </c>
      <c r="AS20" s="48">
        <f t="shared" si="21"/>
        <v>137.96428571428572</v>
      </c>
      <c r="AT20" s="48">
        <f t="shared" si="22"/>
        <v>1.0530808392573858</v>
      </c>
      <c r="AU20" s="49">
        <f t="shared" si="23"/>
        <v>0.3946886446886424</v>
      </c>
      <c r="AV20" s="48">
        <f t="shared" si="24"/>
        <v>0.9333333333333332</v>
      </c>
    </row>
    <row r="21" spans="1:52" ht="12.75">
      <c r="A21" s="44" t="s">
        <v>57</v>
      </c>
      <c r="B21" s="4">
        <v>34329</v>
      </c>
      <c r="C21" s="3">
        <v>461801</v>
      </c>
      <c r="D21" s="6">
        <v>0.006</v>
      </c>
      <c r="E21" s="6">
        <v>0.002</v>
      </c>
      <c r="F21" s="45">
        <v>0.02</v>
      </c>
      <c r="G21" s="45">
        <v>0.03</v>
      </c>
      <c r="H21" s="6">
        <v>0.041</v>
      </c>
      <c r="I21" s="7">
        <v>0.088</v>
      </c>
      <c r="J21" s="6">
        <v>0.005</v>
      </c>
      <c r="K21" s="6">
        <v>0.17</v>
      </c>
      <c r="L21" s="6">
        <v>0.06</v>
      </c>
      <c r="M21" s="6">
        <v>0.08</v>
      </c>
      <c r="N21" s="6">
        <v>0.68</v>
      </c>
      <c r="O21" s="6">
        <v>0.23</v>
      </c>
      <c r="P21" s="6">
        <v>1.55</v>
      </c>
      <c r="Q21" s="26">
        <v>5.02</v>
      </c>
      <c r="R21" s="46">
        <v>12</v>
      </c>
      <c r="S21" s="46">
        <v>10</v>
      </c>
      <c r="T21" s="45">
        <v>0.05</v>
      </c>
      <c r="U21" s="45">
        <v>0.19</v>
      </c>
      <c r="V21" s="6">
        <v>0.002</v>
      </c>
      <c r="W21" s="45">
        <v>0.003</v>
      </c>
      <c r="X21" s="6">
        <f t="shared" si="0"/>
        <v>0.129</v>
      </c>
      <c r="Y21" s="47">
        <f t="shared" si="1"/>
        <v>0.2142857142857143</v>
      </c>
      <c r="Z21" s="47">
        <f t="shared" si="2"/>
        <v>0.07272727272727272</v>
      </c>
      <c r="AA21" s="47">
        <f t="shared" si="3"/>
        <v>2.2222222222222223</v>
      </c>
      <c r="AB21" s="47">
        <f t="shared" si="4"/>
        <v>4.285714285714286</v>
      </c>
      <c r="AC21" s="47">
        <f t="shared" si="5"/>
        <v>2.928571428571429</v>
      </c>
      <c r="AD21" s="47">
        <f t="shared" si="6"/>
        <v>6.285714285714285</v>
      </c>
      <c r="AE21" s="47">
        <f t="shared" si="7"/>
        <v>0.4838709677419355</v>
      </c>
      <c r="AF21" s="47">
        <f t="shared" si="8"/>
        <v>4.3589743589743595</v>
      </c>
      <c r="AG21" s="47">
        <f t="shared" si="9"/>
        <v>3</v>
      </c>
      <c r="AH21" s="47">
        <f t="shared" si="10"/>
        <v>6.666666666666667</v>
      </c>
      <c r="AI21" s="47">
        <f t="shared" si="11"/>
        <v>29.56521739130435</v>
      </c>
      <c r="AJ21" s="47">
        <f t="shared" si="12"/>
        <v>14.375</v>
      </c>
      <c r="AK21" s="47">
        <f t="shared" si="13"/>
        <v>44.28571428571429</v>
      </c>
      <c r="AL21" s="47">
        <f t="shared" si="14"/>
        <v>4.838709677419355</v>
      </c>
      <c r="AM21" s="47">
        <f t="shared" si="15"/>
        <v>11.875</v>
      </c>
      <c r="AN21" s="47">
        <f t="shared" si="16"/>
        <v>0.06349206349206349</v>
      </c>
      <c r="AO21" s="47">
        <f t="shared" si="17"/>
        <v>0.09230769230769231</v>
      </c>
      <c r="AP21" s="28">
        <f t="shared" si="18"/>
        <v>9.549925860214373</v>
      </c>
      <c r="AQ21" s="28">
        <f t="shared" si="19"/>
        <v>9.214285714285714</v>
      </c>
      <c r="AR21" s="48">
        <f t="shared" si="20"/>
        <v>46.51942984551681</v>
      </c>
      <c r="AS21" s="48">
        <f t="shared" si="21"/>
        <v>64.94642857142858</v>
      </c>
      <c r="AT21" s="48">
        <f t="shared" si="22"/>
        <v>0.7162738716934124</v>
      </c>
      <c r="AU21" s="49">
        <f t="shared" si="23"/>
        <v>-21.355570154483203</v>
      </c>
      <c r="AV21" s="48">
        <f t="shared" si="24"/>
        <v>0.667601683029453</v>
      </c>
      <c r="AZ21" s="3"/>
    </row>
    <row r="22" spans="1:52" ht="12.75">
      <c r="A22" s="44" t="s">
        <v>58</v>
      </c>
      <c r="B22" s="4">
        <v>34413</v>
      </c>
      <c r="C22" s="3">
        <v>463996</v>
      </c>
      <c r="D22" s="6">
        <v>0.006</v>
      </c>
      <c r="E22" s="6">
        <v>0.002</v>
      </c>
      <c r="F22" s="45">
        <v>0.02</v>
      </c>
      <c r="G22" s="45">
        <v>0.04</v>
      </c>
      <c r="H22" s="6">
        <v>0.01</v>
      </c>
      <c r="I22" s="7">
        <v>0.025</v>
      </c>
      <c r="J22" s="6">
        <v>0.005</v>
      </c>
      <c r="K22" s="6">
        <v>0.12</v>
      </c>
      <c r="L22" s="6">
        <v>0.22</v>
      </c>
      <c r="M22" s="6">
        <v>0.34</v>
      </c>
      <c r="N22" s="6">
        <v>2.82</v>
      </c>
      <c r="O22" s="6">
        <v>0.35</v>
      </c>
      <c r="P22" s="6">
        <v>4.86</v>
      </c>
      <c r="Q22" s="26">
        <v>5.45</v>
      </c>
      <c r="R22" s="46">
        <v>12</v>
      </c>
      <c r="S22" s="46">
        <v>18</v>
      </c>
      <c r="T22" s="45">
        <v>0.05</v>
      </c>
      <c r="U22" s="45">
        <v>0.31</v>
      </c>
      <c r="V22" s="45">
        <v>0.0036</v>
      </c>
      <c r="W22" s="45">
        <v>0.0091</v>
      </c>
      <c r="X22" s="6">
        <f t="shared" si="0"/>
        <v>0.035</v>
      </c>
      <c r="Y22" s="47">
        <f t="shared" si="1"/>
        <v>0.2142857142857143</v>
      </c>
      <c r="Z22" s="47">
        <f t="shared" si="2"/>
        <v>0.07272727272727272</v>
      </c>
      <c r="AA22" s="47">
        <f t="shared" si="3"/>
        <v>2.2222222222222223</v>
      </c>
      <c r="AB22" s="47">
        <f t="shared" si="4"/>
        <v>5.714285714285714</v>
      </c>
      <c r="AC22" s="47">
        <f t="shared" si="5"/>
        <v>0.7142857142857143</v>
      </c>
      <c r="AD22" s="47">
        <f t="shared" si="6"/>
        <v>1.7857142857142858</v>
      </c>
      <c r="AE22" s="47">
        <f t="shared" si="7"/>
        <v>0.4838709677419355</v>
      </c>
      <c r="AF22" s="47">
        <f t="shared" si="8"/>
        <v>3.076923076923077</v>
      </c>
      <c r="AG22" s="47">
        <f t="shared" si="9"/>
        <v>11</v>
      </c>
      <c r="AH22" s="47">
        <f t="shared" si="10"/>
        <v>28.333333333333336</v>
      </c>
      <c r="AI22" s="47">
        <f t="shared" si="11"/>
        <v>122.6086956521739</v>
      </c>
      <c r="AJ22" s="47">
        <f t="shared" si="12"/>
        <v>21.875</v>
      </c>
      <c r="AK22" s="47">
        <f t="shared" si="13"/>
        <v>138.85714285714286</v>
      </c>
      <c r="AL22" s="47">
        <f t="shared" si="14"/>
        <v>4.838709677419355</v>
      </c>
      <c r="AM22" s="47">
        <f t="shared" si="15"/>
        <v>19.375</v>
      </c>
      <c r="AN22" s="47">
        <f t="shared" si="16"/>
        <v>0.11428571428571428</v>
      </c>
      <c r="AO22" s="47">
        <f t="shared" si="17"/>
        <v>0.28</v>
      </c>
      <c r="AP22" s="28">
        <f t="shared" si="18"/>
        <v>3.5481338923357533</v>
      </c>
      <c r="AQ22" s="28">
        <f t="shared" si="19"/>
        <v>2.5</v>
      </c>
      <c r="AR22" s="48">
        <f t="shared" si="20"/>
        <v>165.73323777671604</v>
      </c>
      <c r="AS22" s="48">
        <f t="shared" si="21"/>
        <v>162.51785714285714</v>
      </c>
      <c r="AT22" s="48">
        <f t="shared" si="22"/>
        <v>1.0197847835947806</v>
      </c>
      <c r="AU22" s="49">
        <f t="shared" si="23"/>
        <v>2.501094919573177</v>
      </c>
      <c r="AV22" s="48">
        <f t="shared" si="24"/>
        <v>0.8829844337090713</v>
      </c>
      <c r="AZ22" s="3"/>
    </row>
    <row r="23" spans="1:52" ht="12.75">
      <c r="A23" s="44" t="s">
        <v>59</v>
      </c>
      <c r="B23" s="4">
        <v>34419</v>
      </c>
      <c r="C23" s="3">
        <v>463998</v>
      </c>
      <c r="D23" s="6">
        <v>0.006</v>
      </c>
      <c r="E23" s="6">
        <v>0.002</v>
      </c>
      <c r="F23" s="45">
        <v>0.02</v>
      </c>
      <c r="G23" s="45">
        <v>0.03</v>
      </c>
      <c r="H23" s="6">
        <v>0.01</v>
      </c>
      <c r="I23" s="7">
        <v>0.025</v>
      </c>
      <c r="J23" s="6">
        <v>0.005</v>
      </c>
      <c r="K23" s="6">
        <v>0.1</v>
      </c>
      <c r="L23" s="6">
        <v>0.54</v>
      </c>
      <c r="M23" s="6">
        <v>0.37</v>
      </c>
      <c r="N23" s="6">
        <v>3.42</v>
      </c>
      <c r="O23" s="6">
        <v>0.39</v>
      </c>
      <c r="P23" s="6">
        <v>5.6</v>
      </c>
      <c r="Q23" s="26">
        <v>5.76</v>
      </c>
      <c r="R23" s="46">
        <v>12</v>
      </c>
      <c r="S23" s="46">
        <v>22</v>
      </c>
      <c r="T23" s="45">
        <v>0.05</v>
      </c>
      <c r="U23" s="45">
        <v>0.39</v>
      </c>
      <c r="V23" s="6">
        <v>0.002</v>
      </c>
      <c r="W23" s="45">
        <v>0.0452</v>
      </c>
      <c r="X23" s="6">
        <f t="shared" si="0"/>
        <v>0.035</v>
      </c>
      <c r="Y23" s="47">
        <f t="shared" si="1"/>
        <v>0.2142857142857143</v>
      </c>
      <c r="Z23" s="47">
        <f t="shared" si="2"/>
        <v>0.07272727272727272</v>
      </c>
      <c r="AA23" s="47">
        <f t="shared" si="3"/>
        <v>2.2222222222222223</v>
      </c>
      <c r="AB23" s="47">
        <f t="shared" si="4"/>
        <v>4.285714285714286</v>
      </c>
      <c r="AC23" s="47">
        <f t="shared" si="5"/>
        <v>0.7142857142857143</v>
      </c>
      <c r="AD23" s="47">
        <f t="shared" si="6"/>
        <v>1.7857142857142858</v>
      </c>
      <c r="AE23" s="47">
        <f t="shared" si="7"/>
        <v>0.4838709677419355</v>
      </c>
      <c r="AF23" s="47">
        <f t="shared" si="8"/>
        <v>2.5641025641025643</v>
      </c>
      <c r="AG23" s="47">
        <f t="shared" si="9"/>
        <v>27.000000000000004</v>
      </c>
      <c r="AH23" s="47">
        <f t="shared" si="10"/>
        <v>30.833333333333336</v>
      </c>
      <c r="AI23" s="47">
        <f t="shared" si="11"/>
        <v>148.69565217391303</v>
      </c>
      <c r="AJ23" s="47">
        <f t="shared" si="12"/>
        <v>24.375</v>
      </c>
      <c r="AK23" s="47">
        <f t="shared" si="13"/>
        <v>160</v>
      </c>
      <c r="AL23" s="47">
        <f t="shared" si="14"/>
        <v>4.838709677419355</v>
      </c>
      <c r="AM23" s="47">
        <f t="shared" si="15"/>
        <v>24.375</v>
      </c>
      <c r="AN23" s="47">
        <f t="shared" si="16"/>
        <v>0.06349206349206349</v>
      </c>
      <c r="AO23" s="47">
        <f t="shared" si="17"/>
        <v>1.3907692307692305</v>
      </c>
      <c r="AP23" s="28">
        <f t="shared" si="18"/>
        <v>1.7378008287493765</v>
      </c>
      <c r="AQ23" s="28">
        <f t="shared" si="19"/>
        <v>2.5</v>
      </c>
      <c r="AR23" s="48">
        <f t="shared" si="20"/>
        <v>209.80737378563464</v>
      </c>
      <c r="AS23" s="48">
        <f t="shared" si="21"/>
        <v>186.16071428571428</v>
      </c>
      <c r="AT23" s="48">
        <f t="shared" si="22"/>
        <v>1.1270228232130015</v>
      </c>
      <c r="AU23" s="49">
        <f t="shared" si="23"/>
        <v>22.932373785634667</v>
      </c>
      <c r="AV23" s="48">
        <f t="shared" si="24"/>
        <v>0.9293478260869564</v>
      </c>
      <c r="AZ23" s="3"/>
    </row>
    <row r="24" spans="1:52" ht="12.75">
      <c r="A24" s="44" t="s">
        <v>60</v>
      </c>
      <c r="B24" s="4">
        <v>34441</v>
      </c>
      <c r="C24" s="3">
        <v>464002</v>
      </c>
      <c r="D24" s="6">
        <v>0.006</v>
      </c>
      <c r="E24" s="6">
        <v>0.002</v>
      </c>
      <c r="F24" s="45">
        <v>0.02</v>
      </c>
      <c r="G24" s="45">
        <v>0.03</v>
      </c>
      <c r="H24" s="6">
        <v>0.01</v>
      </c>
      <c r="I24" s="7">
        <v>0.025</v>
      </c>
      <c r="J24" s="6">
        <v>0.005</v>
      </c>
      <c r="K24" s="6">
        <v>0.1</v>
      </c>
      <c r="L24" s="6">
        <v>0.02</v>
      </c>
      <c r="M24" s="6">
        <v>0.03</v>
      </c>
      <c r="N24" s="6">
        <v>0.04</v>
      </c>
      <c r="O24" s="6">
        <v>0.05</v>
      </c>
      <c r="P24" s="6">
        <v>0.62</v>
      </c>
      <c r="Q24" s="26">
        <v>5.39</v>
      </c>
      <c r="R24" s="46">
        <v>13</v>
      </c>
      <c r="S24" s="46">
        <v>2</v>
      </c>
      <c r="T24" s="45">
        <v>0.05</v>
      </c>
      <c r="U24" s="6">
        <v>0.07</v>
      </c>
      <c r="V24" s="6">
        <v>0.002</v>
      </c>
      <c r="W24" s="45">
        <v>0.0027</v>
      </c>
      <c r="X24" s="6">
        <f t="shared" si="0"/>
        <v>0.035</v>
      </c>
      <c r="Y24" s="47">
        <f t="shared" si="1"/>
        <v>0.2142857142857143</v>
      </c>
      <c r="Z24" s="47">
        <f t="shared" si="2"/>
        <v>0.07272727272727272</v>
      </c>
      <c r="AA24" s="47">
        <f t="shared" si="3"/>
        <v>2.2222222222222223</v>
      </c>
      <c r="AB24" s="47">
        <f t="shared" si="4"/>
        <v>4.285714285714286</v>
      </c>
      <c r="AC24" s="47">
        <f t="shared" si="5"/>
        <v>0.7142857142857143</v>
      </c>
      <c r="AD24" s="47">
        <f t="shared" si="6"/>
        <v>1.7857142857142858</v>
      </c>
      <c r="AE24" s="47">
        <f t="shared" si="7"/>
        <v>0.4838709677419355</v>
      </c>
      <c r="AF24" s="47">
        <f t="shared" si="8"/>
        <v>2.5641025641025643</v>
      </c>
      <c r="AG24" s="47">
        <f t="shared" si="9"/>
        <v>1</v>
      </c>
      <c r="AH24" s="47">
        <f t="shared" si="10"/>
        <v>2.5</v>
      </c>
      <c r="AI24" s="47">
        <f t="shared" si="11"/>
        <v>1.7391304347826089</v>
      </c>
      <c r="AJ24" s="47">
        <f t="shared" si="12"/>
        <v>3.125</v>
      </c>
      <c r="AK24" s="47">
        <f t="shared" si="13"/>
        <v>17.714285714285715</v>
      </c>
      <c r="AL24" s="47">
        <f t="shared" si="14"/>
        <v>4.838709677419355</v>
      </c>
      <c r="AM24" s="47">
        <f t="shared" si="15"/>
        <v>4.375</v>
      </c>
      <c r="AN24" s="47">
        <f t="shared" si="16"/>
        <v>0.06349206349206349</v>
      </c>
      <c r="AO24" s="47">
        <f t="shared" si="17"/>
        <v>0.08307692307692309</v>
      </c>
      <c r="AP24" s="28">
        <f t="shared" si="18"/>
        <v>4.073802778041131</v>
      </c>
      <c r="AQ24" s="28">
        <f t="shared" si="19"/>
        <v>2.5</v>
      </c>
      <c r="AR24" s="48">
        <f t="shared" si="20"/>
        <v>8.517518713170888</v>
      </c>
      <c r="AS24" s="48">
        <f t="shared" si="21"/>
        <v>22.625</v>
      </c>
      <c r="AT24" s="48">
        <f t="shared" si="22"/>
        <v>0.3764649154992658</v>
      </c>
      <c r="AU24" s="49">
        <f t="shared" si="23"/>
        <v>-14.821767001114827</v>
      </c>
      <c r="AV24" s="48">
        <f t="shared" si="24"/>
        <v>0.09817671809256662</v>
      </c>
      <c r="AZ24" s="38"/>
    </row>
    <row r="25" spans="1:48" ht="12.75">
      <c r="A25" s="44" t="s">
        <v>61</v>
      </c>
      <c r="B25" s="4">
        <v>34702</v>
      </c>
      <c r="C25" s="3">
        <v>488220</v>
      </c>
      <c r="D25" s="6">
        <v>0.006</v>
      </c>
      <c r="E25" s="6">
        <v>0.002</v>
      </c>
      <c r="F25" s="45">
        <v>0.02</v>
      </c>
      <c r="G25" s="45">
        <v>0.03</v>
      </c>
      <c r="H25" s="6">
        <v>0.01</v>
      </c>
      <c r="I25" s="7">
        <v>0.06</v>
      </c>
      <c r="J25" s="6">
        <v>0.005</v>
      </c>
      <c r="K25" s="6">
        <v>0.22</v>
      </c>
      <c r="L25" s="6">
        <v>0.3</v>
      </c>
      <c r="M25" s="6">
        <v>0.65</v>
      </c>
      <c r="N25" s="6">
        <v>5.2</v>
      </c>
      <c r="O25" s="6">
        <v>0.5</v>
      </c>
      <c r="P25" s="6">
        <v>8.79</v>
      </c>
      <c r="Q25" s="26">
        <v>6.48</v>
      </c>
      <c r="R25" s="46">
        <v>8</v>
      </c>
      <c r="S25" s="46">
        <v>30</v>
      </c>
      <c r="T25" s="45">
        <v>0.05</v>
      </c>
      <c r="U25" s="45">
        <v>0.59</v>
      </c>
      <c r="V25" s="6">
        <v>0.002</v>
      </c>
      <c r="W25" s="45">
        <v>0.0032</v>
      </c>
      <c r="X25" s="6">
        <f t="shared" si="0"/>
        <v>0.06999999999999999</v>
      </c>
      <c r="Y25" s="47">
        <f t="shared" si="1"/>
        <v>0.2142857142857143</v>
      </c>
      <c r="Z25" s="47">
        <f t="shared" si="2"/>
        <v>0.07272727272727272</v>
      </c>
      <c r="AA25" s="47">
        <f t="shared" si="3"/>
        <v>2.2222222222222223</v>
      </c>
      <c r="AB25" s="47">
        <f t="shared" si="4"/>
        <v>4.285714285714286</v>
      </c>
      <c r="AC25" s="47">
        <f t="shared" si="5"/>
        <v>0.7142857142857143</v>
      </c>
      <c r="AD25" s="47">
        <f t="shared" si="6"/>
        <v>4.285714285714286</v>
      </c>
      <c r="AE25" s="47">
        <f t="shared" si="7"/>
        <v>0.4838709677419355</v>
      </c>
      <c r="AF25" s="47">
        <f t="shared" si="8"/>
        <v>5.641025641025641</v>
      </c>
      <c r="AG25" s="47">
        <f t="shared" si="9"/>
        <v>15</v>
      </c>
      <c r="AH25" s="47">
        <f t="shared" si="10"/>
        <v>54.16666666666667</v>
      </c>
      <c r="AI25" s="47">
        <f t="shared" si="11"/>
        <v>226.08695652173913</v>
      </c>
      <c r="AJ25" s="47">
        <f t="shared" si="12"/>
        <v>31.25</v>
      </c>
      <c r="AK25" s="47">
        <f t="shared" si="13"/>
        <v>251.1428571428571</v>
      </c>
      <c r="AL25" s="47">
        <f t="shared" si="14"/>
        <v>4.838709677419355</v>
      </c>
      <c r="AM25" s="47">
        <f t="shared" si="15"/>
        <v>36.875</v>
      </c>
      <c r="AN25" s="47">
        <f t="shared" si="16"/>
        <v>0.06349206349206349</v>
      </c>
      <c r="AO25" s="47">
        <f t="shared" si="17"/>
        <v>0.09846153846153846</v>
      </c>
      <c r="AP25" s="28">
        <f t="shared" si="18"/>
        <v>0.3311311214825907</v>
      </c>
      <c r="AQ25" s="28">
        <f t="shared" si="19"/>
        <v>5</v>
      </c>
      <c r="AR25" s="48">
        <f t="shared" si="20"/>
        <v>301.60893454371717</v>
      </c>
      <c r="AS25" s="48">
        <f t="shared" si="21"/>
        <v>286.6785714285714</v>
      </c>
      <c r="AT25" s="48">
        <f t="shared" si="22"/>
        <v>1.052080499218149</v>
      </c>
      <c r="AU25" s="49">
        <f t="shared" si="23"/>
        <v>14.216077400860058</v>
      </c>
      <c r="AV25" s="48">
        <f t="shared" si="24"/>
        <v>0.9002324776178464</v>
      </c>
    </row>
    <row r="26" spans="1:48" ht="12.75">
      <c r="A26" s="44" t="s">
        <v>62</v>
      </c>
      <c r="B26" s="4">
        <v>34711</v>
      </c>
      <c r="C26" s="3">
        <v>488221</v>
      </c>
      <c r="D26" s="6">
        <v>0.006</v>
      </c>
      <c r="E26" s="6">
        <v>0.002</v>
      </c>
      <c r="F26" s="45">
        <v>0.0252</v>
      </c>
      <c r="G26" s="45">
        <v>0.03</v>
      </c>
      <c r="H26" s="6">
        <v>0.02</v>
      </c>
      <c r="I26" s="7">
        <v>0.06</v>
      </c>
      <c r="J26" s="6">
        <v>0.005</v>
      </c>
      <c r="K26" s="6">
        <v>0.2</v>
      </c>
      <c r="L26" s="6">
        <v>0.26</v>
      </c>
      <c r="M26" s="6">
        <v>0.61</v>
      </c>
      <c r="N26" s="6">
        <v>4.77</v>
      </c>
      <c r="O26" s="6">
        <v>0.44</v>
      </c>
      <c r="P26" s="6">
        <v>7.77</v>
      </c>
      <c r="Q26" s="26">
        <v>5.94</v>
      </c>
      <c r="R26" s="46">
        <v>8</v>
      </c>
      <c r="S26" s="46">
        <v>29</v>
      </c>
      <c r="T26" s="45">
        <v>0.05</v>
      </c>
      <c r="U26" s="45">
        <v>0.52</v>
      </c>
      <c r="V26" s="6">
        <v>0.002</v>
      </c>
      <c r="W26" s="45">
        <v>0.0038</v>
      </c>
      <c r="X26" s="6">
        <f t="shared" si="0"/>
        <v>0.08</v>
      </c>
      <c r="Y26" s="47">
        <f t="shared" si="1"/>
        <v>0.2142857142857143</v>
      </c>
      <c r="Z26" s="47">
        <f t="shared" si="2"/>
        <v>0.07272727272727272</v>
      </c>
      <c r="AA26" s="47">
        <f t="shared" si="3"/>
        <v>2.8</v>
      </c>
      <c r="AB26" s="47">
        <f t="shared" si="4"/>
        <v>4.285714285714286</v>
      </c>
      <c r="AC26" s="47">
        <f t="shared" si="5"/>
        <v>1.4285714285714286</v>
      </c>
      <c r="AD26" s="47">
        <f t="shared" si="6"/>
        <v>4.285714285714286</v>
      </c>
      <c r="AE26" s="47">
        <f t="shared" si="7"/>
        <v>0.4838709677419355</v>
      </c>
      <c r="AF26" s="47">
        <f t="shared" si="8"/>
        <v>5.128205128205129</v>
      </c>
      <c r="AG26" s="47">
        <f t="shared" si="9"/>
        <v>13.000000000000002</v>
      </c>
      <c r="AH26" s="47">
        <f t="shared" si="10"/>
        <v>50.833333333333336</v>
      </c>
      <c r="AI26" s="47">
        <f t="shared" si="11"/>
        <v>207.39130434782606</v>
      </c>
      <c r="AJ26" s="47">
        <f t="shared" si="12"/>
        <v>27.5</v>
      </c>
      <c r="AK26" s="47">
        <f t="shared" si="13"/>
        <v>221.99999999999997</v>
      </c>
      <c r="AL26" s="47">
        <f t="shared" si="14"/>
        <v>4.838709677419355</v>
      </c>
      <c r="AM26" s="47">
        <f t="shared" si="15"/>
        <v>32.5</v>
      </c>
      <c r="AN26" s="47">
        <f t="shared" si="16"/>
        <v>0.06349206349206349</v>
      </c>
      <c r="AO26" s="47">
        <f t="shared" si="17"/>
        <v>0.11692307692307692</v>
      </c>
      <c r="AP26" s="28">
        <f t="shared" si="18"/>
        <v>1.1481536214968817</v>
      </c>
      <c r="AQ26" s="28">
        <f t="shared" si="19"/>
        <v>5.714285714285714</v>
      </c>
      <c r="AR26" s="48">
        <f t="shared" si="20"/>
        <v>277.78141423793596</v>
      </c>
      <c r="AS26" s="48">
        <f t="shared" si="21"/>
        <v>253.78571428571425</v>
      </c>
      <c r="AT26" s="48">
        <f t="shared" si="22"/>
        <v>1.0945510271126102</v>
      </c>
      <c r="AU26" s="49">
        <f t="shared" si="23"/>
        <v>22.56712852365027</v>
      </c>
      <c r="AV26" s="48">
        <f t="shared" si="24"/>
        <v>0.9341950646298472</v>
      </c>
    </row>
    <row r="27" spans="1:52" ht="12.75">
      <c r="A27" s="44" t="s">
        <v>63</v>
      </c>
      <c r="B27" s="4">
        <v>34728</v>
      </c>
      <c r="C27" s="3">
        <v>488225</v>
      </c>
      <c r="D27" s="6">
        <v>0.006</v>
      </c>
      <c r="E27" s="6">
        <v>0.002</v>
      </c>
      <c r="F27" s="45">
        <v>0.02</v>
      </c>
      <c r="G27" s="45">
        <v>0.03</v>
      </c>
      <c r="H27" s="6">
        <v>0.035</v>
      </c>
      <c r="I27" s="7">
        <v>0.098</v>
      </c>
      <c r="J27" s="6">
        <v>0.005</v>
      </c>
      <c r="K27" s="6">
        <v>0.1</v>
      </c>
      <c r="L27" s="6">
        <v>0.1</v>
      </c>
      <c r="M27" s="6">
        <v>0.08</v>
      </c>
      <c r="N27" s="6">
        <v>0.48</v>
      </c>
      <c r="O27" s="6">
        <v>0.18</v>
      </c>
      <c r="P27" s="6">
        <v>0.9</v>
      </c>
      <c r="Q27" s="26">
        <v>5.28</v>
      </c>
      <c r="R27" s="46">
        <v>9</v>
      </c>
      <c r="S27" s="46">
        <v>7</v>
      </c>
      <c r="T27" s="45">
        <v>0.05</v>
      </c>
      <c r="U27" s="45">
        <v>0.25</v>
      </c>
      <c r="V27" s="6">
        <v>0.002</v>
      </c>
      <c r="W27" s="6">
        <v>0.002</v>
      </c>
      <c r="X27" s="6">
        <f t="shared" si="0"/>
        <v>0.133</v>
      </c>
      <c r="Y27" s="47">
        <f t="shared" si="1"/>
        <v>0.2142857142857143</v>
      </c>
      <c r="Z27" s="47">
        <f t="shared" si="2"/>
        <v>0.07272727272727272</v>
      </c>
      <c r="AA27" s="47">
        <f t="shared" si="3"/>
        <v>2.2222222222222223</v>
      </c>
      <c r="AB27" s="47">
        <f t="shared" si="4"/>
        <v>4.285714285714286</v>
      </c>
      <c r="AC27" s="47">
        <f t="shared" si="5"/>
        <v>2.5</v>
      </c>
      <c r="AD27" s="47">
        <f t="shared" si="6"/>
        <v>7</v>
      </c>
      <c r="AE27" s="47">
        <f t="shared" si="7"/>
        <v>0.4838709677419355</v>
      </c>
      <c r="AF27" s="47">
        <f t="shared" si="8"/>
        <v>2.5641025641025643</v>
      </c>
      <c r="AG27" s="47">
        <f t="shared" si="9"/>
        <v>5</v>
      </c>
      <c r="AH27" s="47">
        <f t="shared" si="10"/>
        <v>6.666666666666667</v>
      </c>
      <c r="AI27" s="47">
        <f t="shared" si="11"/>
        <v>20.8695652173913</v>
      </c>
      <c r="AJ27" s="47">
        <f t="shared" si="12"/>
        <v>11.25</v>
      </c>
      <c r="AK27" s="47">
        <f t="shared" si="13"/>
        <v>25.714285714285715</v>
      </c>
      <c r="AL27" s="47">
        <f t="shared" si="14"/>
        <v>4.838709677419355</v>
      </c>
      <c r="AM27" s="47">
        <f t="shared" si="15"/>
        <v>15.625</v>
      </c>
      <c r="AN27" s="47">
        <f t="shared" si="16"/>
        <v>0.06349206349206349</v>
      </c>
      <c r="AO27" s="47">
        <f t="shared" si="17"/>
        <v>0.061538461538461535</v>
      </c>
      <c r="AP27" s="28">
        <f t="shared" si="18"/>
        <v>5.248074602497724</v>
      </c>
      <c r="AQ27" s="28">
        <f t="shared" si="19"/>
        <v>9.5</v>
      </c>
      <c r="AR27" s="48">
        <f t="shared" si="20"/>
        <v>37.60033444816053</v>
      </c>
      <c r="AS27" s="48">
        <f t="shared" si="21"/>
        <v>43.964285714285715</v>
      </c>
      <c r="AT27" s="48">
        <f t="shared" si="22"/>
        <v>0.8552472498363077</v>
      </c>
      <c r="AU27" s="49">
        <f t="shared" si="23"/>
        <v>-8.863951266125184</v>
      </c>
      <c r="AV27" s="48">
        <f t="shared" si="24"/>
        <v>0.8115942028985506</v>
      </c>
      <c r="AZ27" s="3"/>
    </row>
    <row r="28" spans="1:52" ht="12.75">
      <c r="A28" s="44" t="s">
        <v>64</v>
      </c>
      <c r="B28" s="4">
        <v>34755</v>
      </c>
      <c r="C28" s="3">
        <v>488229</v>
      </c>
      <c r="D28" s="6">
        <v>0.006</v>
      </c>
      <c r="E28" s="6">
        <v>0.002</v>
      </c>
      <c r="F28" s="45">
        <v>0.02</v>
      </c>
      <c r="G28" s="45">
        <v>0.03</v>
      </c>
      <c r="H28" s="6">
        <v>0.01</v>
      </c>
      <c r="I28" s="7">
        <v>0.049</v>
      </c>
      <c r="J28" s="6">
        <v>0.005</v>
      </c>
      <c r="K28" s="6">
        <v>0.1</v>
      </c>
      <c r="L28" s="6">
        <v>0.1</v>
      </c>
      <c r="M28" s="6">
        <v>0.08</v>
      </c>
      <c r="N28" s="6">
        <v>0.69</v>
      </c>
      <c r="O28" s="6">
        <v>0.1</v>
      </c>
      <c r="P28" s="6">
        <v>1.17</v>
      </c>
      <c r="Q28" s="26">
        <v>5.66</v>
      </c>
      <c r="R28" s="46">
        <v>10</v>
      </c>
      <c r="S28" s="46">
        <v>6</v>
      </c>
      <c r="T28" s="45">
        <v>0.05</v>
      </c>
      <c r="U28" s="45">
        <v>0.14</v>
      </c>
      <c r="V28" s="6">
        <v>0.002</v>
      </c>
      <c r="W28" s="45">
        <v>0.0157</v>
      </c>
      <c r="X28" s="6">
        <f t="shared" si="0"/>
        <v>0.059000000000000004</v>
      </c>
      <c r="Y28" s="47">
        <f t="shared" si="1"/>
        <v>0.2142857142857143</v>
      </c>
      <c r="Z28" s="47">
        <f t="shared" si="2"/>
        <v>0.07272727272727272</v>
      </c>
      <c r="AA28" s="47">
        <f t="shared" si="3"/>
        <v>2.2222222222222223</v>
      </c>
      <c r="AB28" s="47">
        <f t="shared" si="4"/>
        <v>4.285714285714286</v>
      </c>
      <c r="AC28" s="47">
        <f t="shared" si="5"/>
        <v>0.7142857142857143</v>
      </c>
      <c r="AD28" s="47">
        <f t="shared" si="6"/>
        <v>3.5</v>
      </c>
      <c r="AE28" s="47">
        <f t="shared" si="7"/>
        <v>0.4838709677419355</v>
      </c>
      <c r="AF28" s="47">
        <f t="shared" si="8"/>
        <v>2.5641025641025643</v>
      </c>
      <c r="AG28" s="47">
        <f t="shared" si="9"/>
        <v>5</v>
      </c>
      <c r="AH28" s="47">
        <f t="shared" si="10"/>
        <v>6.666666666666667</v>
      </c>
      <c r="AI28" s="47">
        <f t="shared" si="11"/>
        <v>30</v>
      </c>
      <c r="AJ28" s="47">
        <f t="shared" si="12"/>
        <v>6.25</v>
      </c>
      <c r="AK28" s="47">
        <f t="shared" si="13"/>
        <v>33.42857142857142</v>
      </c>
      <c r="AL28" s="47">
        <f t="shared" si="14"/>
        <v>4.838709677419355</v>
      </c>
      <c r="AM28" s="47">
        <f t="shared" si="15"/>
        <v>8.75</v>
      </c>
      <c r="AN28" s="47">
        <f t="shared" si="16"/>
        <v>0.06349206349206349</v>
      </c>
      <c r="AO28" s="47">
        <f t="shared" si="17"/>
        <v>0.483076923076923</v>
      </c>
      <c r="AP28" s="28">
        <f t="shared" si="18"/>
        <v>2.187761623949552</v>
      </c>
      <c r="AQ28" s="28">
        <f t="shared" si="19"/>
        <v>4.214285714285714</v>
      </c>
      <c r="AR28" s="48">
        <f t="shared" si="20"/>
        <v>44.94505494505495</v>
      </c>
      <c r="AS28" s="48">
        <f t="shared" si="21"/>
        <v>43.17857142857142</v>
      </c>
      <c r="AT28" s="48">
        <f t="shared" si="22"/>
        <v>1.040911115352803</v>
      </c>
      <c r="AU28" s="49">
        <f t="shared" si="23"/>
        <v>1.052197802197803</v>
      </c>
      <c r="AV28" s="48">
        <f t="shared" si="24"/>
        <v>0.8974358974358976</v>
      </c>
      <c r="AZ28" s="3"/>
    </row>
    <row r="29" spans="1:52" ht="12.75">
      <c r="A29" s="44" t="s">
        <v>65</v>
      </c>
      <c r="B29" s="4">
        <v>34763</v>
      </c>
      <c r="C29" s="3">
        <v>497390</v>
      </c>
      <c r="D29" s="6">
        <v>0.006</v>
      </c>
      <c r="E29" s="6">
        <v>0.002</v>
      </c>
      <c r="F29" s="45">
        <v>0.0227</v>
      </c>
      <c r="G29" s="45">
        <v>0.03</v>
      </c>
      <c r="H29" s="6">
        <v>0.01</v>
      </c>
      <c r="I29" s="7">
        <v>0.038</v>
      </c>
      <c r="J29" s="6">
        <v>0.014</v>
      </c>
      <c r="K29" s="6">
        <v>0.1</v>
      </c>
      <c r="L29" s="6">
        <v>0.107</v>
      </c>
      <c r="M29" s="6">
        <v>0.082</v>
      </c>
      <c r="N29" s="6">
        <v>0.656</v>
      </c>
      <c r="O29" s="6">
        <v>0.1</v>
      </c>
      <c r="P29" s="6">
        <v>1.11</v>
      </c>
      <c r="Q29" s="26">
        <v>5.52</v>
      </c>
      <c r="R29" s="46">
        <v>15</v>
      </c>
      <c r="S29" s="46">
        <v>7</v>
      </c>
      <c r="T29" s="45">
        <v>0.05</v>
      </c>
      <c r="U29" s="6">
        <v>0.07</v>
      </c>
      <c r="V29" s="6">
        <v>0.002</v>
      </c>
      <c r="W29" s="45">
        <v>0.016</v>
      </c>
      <c r="X29" s="6">
        <f t="shared" si="0"/>
        <v>0.048</v>
      </c>
      <c r="Y29" s="47">
        <f t="shared" si="1"/>
        <v>0.2142857142857143</v>
      </c>
      <c r="Z29" s="47">
        <f t="shared" si="2"/>
        <v>0.07272727272727272</v>
      </c>
      <c r="AA29" s="47">
        <f t="shared" si="3"/>
        <v>2.522222222222222</v>
      </c>
      <c r="AB29" s="47">
        <f t="shared" si="4"/>
        <v>4.285714285714286</v>
      </c>
      <c r="AC29" s="47">
        <f t="shared" si="5"/>
        <v>0.7142857142857143</v>
      </c>
      <c r="AD29" s="47">
        <f t="shared" si="6"/>
        <v>2.7142857142857144</v>
      </c>
      <c r="AE29" s="47">
        <f t="shared" si="7"/>
        <v>1.3548387096774195</v>
      </c>
      <c r="AF29" s="47">
        <f t="shared" si="8"/>
        <v>2.5641025641025643</v>
      </c>
      <c r="AG29" s="47">
        <f t="shared" si="9"/>
        <v>5.35</v>
      </c>
      <c r="AH29" s="47">
        <f t="shared" si="10"/>
        <v>6.833333333333334</v>
      </c>
      <c r="AI29" s="47">
        <f t="shared" si="11"/>
        <v>28.521739130434785</v>
      </c>
      <c r="AJ29" s="47">
        <f t="shared" si="12"/>
        <v>6.25</v>
      </c>
      <c r="AK29" s="47">
        <f t="shared" si="13"/>
        <v>31.714285714285715</v>
      </c>
      <c r="AL29" s="47">
        <f t="shared" si="14"/>
        <v>4.838709677419355</v>
      </c>
      <c r="AM29" s="47">
        <f t="shared" si="15"/>
        <v>4.375</v>
      </c>
      <c r="AN29" s="47">
        <f t="shared" si="16"/>
        <v>0.06349206349206349</v>
      </c>
      <c r="AO29" s="47">
        <f t="shared" si="17"/>
        <v>0.4923076923076923</v>
      </c>
      <c r="AP29" s="28">
        <f t="shared" si="18"/>
        <v>3.0199517204020196</v>
      </c>
      <c r="AQ29" s="28">
        <f t="shared" si="19"/>
        <v>3.428571428571429</v>
      </c>
      <c r="AR29" s="48">
        <f t="shared" si="20"/>
        <v>43.983460742156396</v>
      </c>
      <c r="AS29" s="48">
        <f t="shared" si="21"/>
        <v>40.67857142857143</v>
      </c>
      <c r="AT29" s="48">
        <f t="shared" si="22"/>
        <v>1.081243986637734</v>
      </c>
      <c r="AU29" s="49">
        <f t="shared" si="23"/>
        <v>2.59060359929925</v>
      </c>
      <c r="AV29" s="48">
        <f t="shared" si="24"/>
        <v>0.8993341167254211</v>
      </c>
      <c r="AZ29" s="3"/>
    </row>
    <row r="30" spans="1:52" ht="12.75">
      <c r="A30" s="44" t="s">
        <v>66</v>
      </c>
      <c r="B30" s="4">
        <v>34777</v>
      </c>
      <c r="C30" s="3">
        <v>497391</v>
      </c>
      <c r="D30" s="6">
        <v>0.006</v>
      </c>
      <c r="E30" s="6">
        <v>0.002</v>
      </c>
      <c r="F30" s="45">
        <v>0.02</v>
      </c>
      <c r="G30" s="45">
        <v>0.03</v>
      </c>
      <c r="H30" s="6">
        <v>0.01</v>
      </c>
      <c r="I30" s="7">
        <v>0.045</v>
      </c>
      <c r="J30" s="6">
        <v>0.011</v>
      </c>
      <c r="K30" s="6">
        <v>0.296</v>
      </c>
      <c r="L30" s="6">
        <v>0.185</v>
      </c>
      <c r="M30" s="6">
        <v>0.301</v>
      </c>
      <c r="N30" s="6">
        <v>2.286</v>
      </c>
      <c r="O30" s="6">
        <v>0.32</v>
      </c>
      <c r="P30" s="6">
        <v>3.66</v>
      </c>
      <c r="Q30" s="26">
        <v>5.38</v>
      </c>
      <c r="R30" s="46">
        <v>15</v>
      </c>
      <c r="S30" s="46">
        <v>17</v>
      </c>
      <c r="T30" s="45">
        <v>0.05</v>
      </c>
      <c r="U30" s="45">
        <v>0.1748</v>
      </c>
      <c r="V30" s="6">
        <v>0.002</v>
      </c>
      <c r="W30" s="45">
        <v>0.0074</v>
      </c>
      <c r="X30" s="6">
        <f t="shared" si="0"/>
        <v>0.055</v>
      </c>
      <c r="Y30" s="47">
        <f t="shared" si="1"/>
        <v>0.2142857142857143</v>
      </c>
      <c r="Z30" s="47">
        <f t="shared" si="2"/>
        <v>0.07272727272727272</v>
      </c>
      <c r="AA30" s="47">
        <f t="shared" si="3"/>
        <v>2.2222222222222223</v>
      </c>
      <c r="AB30" s="47">
        <f t="shared" si="4"/>
        <v>4.285714285714286</v>
      </c>
      <c r="AC30" s="47">
        <f t="shared" si="5"/>
        <v>0.7142857142857143</v>
      </c>
      <c r="AD30" s="47">
        <f t="shared" si="6"/>
        <v>3.2142857142857144</v>
      </c>
      <c r="AE30" s="47">
        <f t="shared" si="7"/>
        <v>1.064516129032258</v>
      </c>
      <c r="AF30" s="47">
        <f t="shared" si="8"/>
        <v>7.589743589743589</v>
      </c>
      <c r="AG30" s="47">
        <f t="shared" si="9"/>
        <v>9.25</v>
      </c>
      <c r="AH30" s="47">
        <f t="shared" si="10"/>
        <v>25.083333333333332</v>
      </c>
      <c r="AI30" s="47">
        <f t="shared" si="11"/>
        <v>99.3913043478261</v>
      </c>
      <c r="AJ30" s="47">
        <f t="shared" si="12"/>
        <v>20</v>
      </c>
      <c r="AK30" s="47">
        <f t="shared" si="13"/>
        <v>104.57142857142858</v>
      </c>
      <c r="AL30" s="47">
        <f t="shared" si="14"/>
        <v>4.838709677419355</v>
      </c>
      <c r="AM30" s="47">
        <f t="shared" si="15"/>
        <v>10.925</v>
      </c>
      <c r="AN30" s="47">
        <f t="shared" si="16"/>
        <v>0.06349206349206349</v>
      </c>
      <c r="AO30" s="47">
        <f t="shared" si="17"/>
        <v>0.22769230769230772</v>
      </c>
      <c r="AP30" s="28">
        <f t="shared" si="18"/>
        <v>4.1686938347033555</v>
      </c>
      <c r="AQ30" s="28">
        <f t="shared" si="19"/>
        <v>3.928571428571429</v>
      </c>
      <c r="AR30" s="48">
        <f t="shared" si="20"/>
        <v>142.02866698518872</v>
      </c>
      <c r="AS30" s="48">
        <f t="shared" si="21"/>
        <v>127.7857142857143</v>
      </c>
      <c r="AT30" s="48">
        <f t="shared" si="22"/>
        <v>1.1114596633832543</v>
      </c>
      <c r="AU30" s="49">
        <f t="shared" si="23"/>
        <v>13.528666985188721</v>
      </c>
      <c r="AV30" s="48">
        <f t="shared" si="24"/>
        <v>0.950463292943692</v>
      </c>
      <c r="AZ30" s="3"/>
    </row>
    <row r="31" spans="1:52" ht="12.75">
      <c r="A31" s="44" t="s">
        <v>67</v>
      </c>
      <c r="B31" s="4">
        <v>34783</v>
      </c>
      <c r="C31" s="3">
        <v>497392</v>
      </c>
      <c r="D31" s="6">
        <v>0.006</v>
      </c>
      <c r="E31" s="6">
        <v>0.002</v>
      </c>
      <c r="F31" s="45">
        <v>0.02</v>
      </c>
      <c r="G31" s="45">
        <v>0.03</v>
      </c>
      <c r="H31" s="6">
        <v>0.017</v>
      </c>
      <c r="I31" s="7">
        <v>0.025</v>
      </c>
      <c r="J31" s="6">
        <v>0.005</v>
      </c>
      <c r="K31" s="6">
        <v>0.137</v>
      </c>
      <c r="L31" s="6">
        <v>0.234</v>
      </c>
      <c r="M31" s="6">
        <v>0.364</v>
      </c>
      <c r="N31" s="6">
        <v>2.949</v>
      </c>
      <c r="O31" s="6">
        <v>0.31</v>
      </c>
      <c r="P31" s="6">
        <v>4.92</v>
      </c>
      <c r="Q31" s="26">
        <v>5.81</v>
      </c>
      <c r="R31" s="46">
        <v>15</v>
      </c>
      <c r="S31" s="46">
        <v>19</v>
      </c>
      <c r="T31" s="45">
        <v>0.05</v>
      </c>
      <c r="U31" s="45">
        <v>0.1564</v>
      </c>
      <c r="V31" s="6">
        <v>0.002</v>
      </c>
      <c r="W31" s="45">
        <v>0.0226</v>
      </c>
      <c r="X31" s="6">
        <f t="shared" si="0"/>
        <v>0.042</v>
      </c>
      <c r="Y31" s="47">
        <f t="shared" si="1"/>
        <v>0.2142857142857143</v>
      </c>
      <c r="Z31" s="47">
        <f t="shared" si="2"/>
        <v>0.07272727272727272</v>
      </c>
      <c r="AA31" s="47">
        <f t="shared" si="3"/>
        <v>2.2222222222222223</v>
      </c>
      <c r="AB31" s="47">
        <f t="shared" si="4"/>
        <v>4.285714285714286</v>
      </c>
      <c r="AC31" s="47">
        <f t="shared" si="5"/>
        <v>1.2142857142857144</v>
      </c>
      <c r="AD31" s="47">
        <f t="shared" si="6"/>
        <v>1.7857142857142858</v>
      </c>
      <c r="AE31" s="47">
        <f t="shared" si="7"/>
        <v>0.4838709677419355</v>
      </c>
      <c r="AF31" s="47">
        <f t="shared" si="8"/>
        <v>3.5128205128205128</v>
      </c>
      <c r="AG31" s="47">
        <f t="shared" si="9"/>
        <v>11.700000000000001</v>
      </c>
      <c r="AH31" s="47">
        <f t="shared" si="10"/>
        <v>30.333333333333332</v>
      </c>
      <c r="AI31" s="47">
        <f t="shared" si="11"/>
        <v>128.2173913043478</v>
      </c>
      <c r="AJ31" s="47">
        <f t="shared" si="12"/>
        <v>19.375</v>
      </c>
      <c r="AK31" s="47">
        <f t="shared" si="13"/>
        <v>140.57142857142856</v>
      </c>
      <c r="AL31" s="47">
        <f t="shared" si="14"/>
        <v>4.838709677419355</v>
      </c>
      <c r="AM31" s="47">
        <f t="shared" si="15"/>
        <v>9.775</v>
      </c>
      <c r="AN31" s="47">
        <f t="shared" si="16"/>
        <v>0.06349206349206349</v>
      </c>
      <c r="AO31" s="47">
        <f t="shared" si="17"/>
        <v>0.6953846153846153</v>
      </c>
      <c r="AP31" s="28">
        <f t="shared" si="18"/>
        <v>1.5488166189124828</v>
      </c>
      <c r="AQ31" s="28">
        <f t="shared" si="19"/>
        <v>3</v>
      </c>
      <c r="AR31" s="48">
        <f t="shared" si="20"/>
        <v>174.9778308647874</v>
      </c>
      <c r="AS31" s="48">
        <f t="shared" si="21"/>
        <v>161.73214285714283</v>
      </c>
      <c r="AT31" s="48">
        <f t="shared" si="22"/>
        <v>1.081898921102804</v>
      </c>
      <c r="AU31" s="49">
        <f t="shared" si="23"/>
        <v>12.031402293358838</v>
      </c>
      <c r="AV31" s="48">
        <f t="shared" si="24"/>
        <v>0.9121155885471899</v>
      </c>
      <c r="AZ31" s="3"/>
    </row>
    <row r="32" spans="1:52" ht="12.75">
      <c r="A32" s="44" t="s">
        <v>68</v>
      </c>
      <c r="B32" s="4">
        <v>34833</v>
      </c>
      <c r="C32" s="3">
        <v>497393</v>
      </c>
      <c r="D32" s="6">
        <v>0.006</v>
      </c>
      <c r="E32" s="6">
        <v>0.002</v>
      </c>
      <c r="F32" s="45">
        <v>0.0227</v>
      </c>
      <c r="G32" s="45">
        <v>0.03</v>
      </c>
      <c r="H32" s="6">
        <v>0.01</v>
      </c>
      <c r="I32" s="7">
        <v>0.073</v>
      </c>
      <c r="J32" s="6">
        <v>0.005</v>
      </c>
      <c r="K32" s="6">
        <v>0.1</v>
      </c>
      <c r="L32" s="6">
        <v>0.088</v>
      </c>
      <c r="M32" s="6">
        <v>0.03</v>
      </c>
      <c r="N32" s="6">
        <v>0.101</v>
      </c>
      <c r="O32" s="6">
        <v>0.08</v>
      </c>
      <c r="P32" s="6">
        <v>0.4</v>
      </c>
      <c r="Q32" s="26">
        <v>5.58</v>
      </c>
      <c r="R32" s="46">
        <v>16</v>
      </c>
      <c r="S32" s="46">
        <v>3</v>
      </c>
      <c r="T32" s="45">
        <v>0.05</v>
      </c>
      <c r="U32" s="6">
        <v>0.07</v>
      </c>
      <c r="V32" s="6">
        <v>0.002</v>
      </c>
      <c r="W32" s="45">
        <v>0.0133</v>
      </c>
      <c r="X32" s="6">
        <f t="shared" si="0"/>
        <v>0.08299999999999999</v>
      </c>
      <c r="Y32" s="47">
        <f t="shared" si="1"/>
        <v>0.2142857142857143</v>
      </c>
      <c r="Z32" s="47">
        <f t="shared" si="2"/>
        <v>0.07272727272727272</v>
      </c>
      <c r="AA32" s="47">
        <f t="shared" si="3"/>
        <v>2.522222222222222</v>
      </c>
      <c r="AB32" s="47">
        <f t="shared" si="4"/>
        <v>4.285714285714286</v>
      </c>
      <c r="AC32" s="47">
        <f t="shared" si="5"/>
        <v>0.7142857142857143</v>
      </c>
      <c r="AD32" s="47">
        <f t="shared" si="6"/>
        <v>5.2142857142857135</v>
      </c>
      <c r="AE32" s="47">
        <f t="shared" si="7"/>
        <v>0.4838709677419355</v>
      </c>
      <c r="AF32" s="47">
        <f t="shared" si="8"/>
        <v>2.5641025641025643</v>
      </c>
      <c r="AG32" s="47">
        <f t="shared" si="9"/>
        <v>4.3999999999999995</v>
      </c>
      <c r="AH32" s="47">
        <f t="shared" si="10"/>
        <v>2.5</v>
      </c>
      <c r="AI32" s="47">
        <f t="shared" si="11"/>
        <v>4.391304347826087</v>
      </c>
      <c r="AJ32" s="47">
        <f t="shared" si="12"/>
        <v>5</v>
      </c>
      <c r="AK32" s="47">
        <f t="shared" si="13"/>
        <v>11.428571428571429</v>
      </c>
      <c r="AL32" s="47">
        <f t="shared" si="14"/>
        <v>4.838709677419355</v>
      </c>
      <c r="AM32" s="47">
        <f t="shared" si="15"/>
        <v>4.375</v>
      </c>
      <c r="AN32" s="47">
        <f t="shared" si="16"/>
        <v>0.06349206349206349</v>
      </c>
      <c r="AO32" s="47">
        <f t="shared" si="17"/>
        <v>0.40923076923076923</v>
      </c>
      <c r="AP32" s="28">
        <f t="shared" si="18"/>
        <v>2.6302679918953817</v>
      </c>
      <c r="AQ32" s="28">
        <f t="shared" si="19"/>
        <v>5.928571428571428</v>
      </c>
      <c r="AR32" s="48">
        <f t="shared" si="20"/>
        <v>14.569692626214366</v>
      </c>
      <c r="AS32" s="48">
        <f t="shared" si="21"/>
        <v>21.642857142857142</v>
      </c>
      <c r="AT32" s="48">
        <f t="shared" si="22"/>
        <v>0.673187118042908</v>
      </c>
      <c r="AU32" s="49">
        <f t="shared" si="23"/>
        <v>-7.787450230928492</v>
      </c>
      <c r="AV32" s="48">
        <f t="shared" si="24"/>
        <v>0.3842391304347826</v>
      </c>
      <c r="AZ32" s="3"/>
    </row>
    <row r="33" spans="1:52" ht="12.75">
      <c r="A33" s="44" t="s">
        <v>69</v>
      </c>
      <c r="B33" s="4">
        <v>35020</v>
      </c>
      <c r="C33" s="3">
        <v>528379</v>
      </c>
      <c r="D33" s="6">
        <v>0.006</v>
      </c>
      <c r="E33" s="6">
        <v>0.002</v>
      </c>
      <c r="F33" s="45">
        <v>0.02</v>
      </c>
      <c r="G33" s="45">
        <v>0.03</v>
      </c>
      <c r="H33" s="6">
        <v>0.01</v>
      </c>
      <c r="I33" s="7">
        <v>0.074</v>
      </c>
      <c r="J33" s="6">
        <v>0.005</v>
      </c>
      <c r="K33" s="6">
        <v>0.1</v>
      </c>
      <c r="L33" s="6">
        <v>0.274</v>
      </c>
      <c r="M33" s="6">
        <v>0.42</v>
      </c>
      <c r="N33" s="6">
        <v>3.98</v>
      </c>
      <c r="O33" s="7">
        <v>0.44</v>
      </c>
      <c r="P33" s="6">
        <v>5.8</v>
      </c>
      <c r="Q33" s="29">
        <v>6.03</v>
      </c>
      <c r="R33" s="46">
        <v>14</v>
      </c>
      <c r="S33" s="46">
        <v>24</v>
      </c>
      <c r="T33" s="45">
        <v>0.05</v>
      </c>
      <c r="U33" s="53">
        <v>0.3582</v>
      </c>
      <c r="V33" s="6">
        <v>0.002</v>
      </c>
      <c r="W33" s="51"/>
      <c r="X33" s="6">
        <f t="shared" si="0"/>
        <v>0.08399999999999999</v>
      </c>
      <c r="Y33" s="47">
        <f t="shared" si="1"/>
        <v>0.2142857142857143</v>
      </c>
      <c r="Z33" s="47">
        <f t="shared" si="2"/>
        <v>0.07272727272727272</v>
      </c>
      <c r="AA33" s="47">
        <f t="shared" si="3"/>
        <v>2.2222222222222223</v>
      </c>
      <c r="AB33" s="47">
        <f t="shared" si="4"/>
        <v>4.285714285714286</v>
      </c>
      <c r="AC33" s="47">
        <f t="shared" si="5"/>
        <v>0.7142857142857143</v>
      </c>
      <c r="AD33" s="47">
        <f t="shared" si="6"/>
        <v>5.285714285714285</v>
      </c>
      <c r="AE33" s="47">
        <f t="shared" si="7"/>
        <v>0.4838709677419355</v>
      </c>
      <c r="AF33" s="47">
        <f t="shared" si="8"/>
        <v>2.5641025641025643</v>
      </c>
      <c r="AG33" s="47">
        <f t="shared" si="9"/>
        <v>13.700000000000001</v>
      </c>
      <c r="AH33" s="47">
        <f t="shared" si="10"/>
        <v>34.99999999999999</v>
      </c>
      <c r="AI33" s="47">
        <f t="shared" si="11"/>
        <v>173.04347826086956</v>
      </c>
      <c r="AJ33" s="47">
        <f t="shared" si="12"/>
        <v>27.5</v>
      </c>
      <c r="AK33" s="47">
        <f t="shared" si="13"/>
        <v>165.7142857142857</v>
      </c>
      <c r="AL33" s="47">
        <f t="shared" si="14"/>
        <v>4.838709677419355</v>
      </c>
      <c r="AM33" s="47">
        <f t="shared" si="15"/>
        <v>22.387500000000003</v>
      </c>
      <c r="AN33" s="47">
        <f t="shared" si="16"/>
        <v>0.06349206349206349</v>
      </c>
      <c r="AO33" s="52"/>
      <c r="AP33" s="28">
        <f t="shared" si="18"/>
        <v>0.9332543007969905</v>
      </c>
      <c r="AQ33" s="28">
        <f t="shared" si="19"/>
        <v>5.999999999999999</v>
      </c>
      <c r="AR33" s="48">
        <f t="shared" si="20"/>
        <v>225.02186653925784</v>
      </c>
      <c r="AS33" s="48">
        <f t="shared" si="21"/>
        <v>198.49999999999997</v>
      </c>
      <c r="AT33" s="48">
        <f t="shared" si="22"/>
        <v>1.1336114183337929</v>
      </c>
      <c r="AU33" s="49">
        <f t="shared" si="23"/>
        <v>25.80758082497215</v>
      </c>
      <c r="AV33" s="48">
        <f t="shared" si="24"/>
        <v>1.0442278860569716</v>
      </c>
      <c r="AZ33" s="3"/>
    </row>
    <row r="34" spans="1:52" ht="12.75">
      <c r="A34" s="44" t="s">
        <v>70</v>
      </c>
      <c r="B34" s="4">
        <v>35057</v>
      </c>
      <c r="C34" s="3">
        <v>528380</v>
      </c>
      <c r="D34" s="6">
        <v>0.006</v>
      </c>
      <c r="E34" s="6">
        <v>0.002</v>
      </c>
      <c r="F34" s="45">
        <v>0.02</v>
      </c>
      <c r="G34" s="45">
        <v>0.03</v>
      </c>
      <c r="H34" s="6">
        <v>0.022</v>
      </c>
      <c r="I34" s="7">
        <v>0.072</v>
      </c>
      <c r="J34" s="6">
        <v>0.005</v>
      </c>
      <c r="K34" s="6">
        <v>0.1</v>
      </c>
      <c r="L34" s="6">
        <v>0.061</v>
      </c>
      <c r="M34" s="6">
        <v>0.039</v>
      </c>
      <c r="N34" s="6">
        <v>0.24</v>
      </c>
      <c r="O34" s="7">
        <v>0.09</v>
      </c>
      <c r="P34" s="6">
        <v>0.48</v>
      </c>
      <c r="Q34" s="29">
        <v>5.34</v>
      </c>
      <c r="R34" s="46">
        <v>12</v>
      </c>
      <c r="S34" s="46">
        <v>5</v>
      </c>
      <c r="T34" s="45">
        <v>0.05</v>
      </c>
      <c r="U34" s="53">
        <v>0.152</v>
      </c>
      <c r="V34" s="6">
        <v>0.002</v>
      </c>
      <c r="W34" s="45">
        <v>0.0298</v>
      </c>
      <c r="X34" s="6">
        <f t="shared" si="0"/>
        <v>0.094</v>
      </c>
      <c r="Y34" s="47">
        <f t="shared" si="1"/>
        <v>0.2142857142857143</v>
      </c>
      <c r="Z34" s="47">
        <f t="shared" si="2"/>
        <v>0.07272727272727272</v>
      </c>
      <c r="AA34" s="47">
        <f t="shared" si="3"/>
        <v>2.2222222222222223</v>
      </c>
      <c r="AB34" s="47">
        <f t="shared" si="4"/>
        <v>4.285714285714286</v>
      </c>
      <c r="AC34" s="47">
        <f t="shared" si="5"/>
        <v>1.5714285714285712</v>
      </c>
      <c r="AD34" s="47">
        <f t="shared" si="6"/>
        <v>5.142857142857142</v>
      </c>
      <c r="AE34" s="47">
        <f t="shared" si="7"/>
        <v>0.4838709677419355</v>
      </c>
      <c r="AF34" s="47">
        <f t="shared" si="8"/>
        <v>2.5641025641025643</v>
      </c>
      <c r="AG34" s="47">
        <f t="shared" si="9"/>
        <v>3.05</v>
      </c>
      <c r="AH34" s="47">
        <f t="shared" si="10"/>
        <v>3.25</v>
      </c>
      <c r="AI34" s="47">
        <f t="shared" si="11"/>
        <v>10.43478260869565</v>
      </c>
      <c r="AJ34" s="47">
        <f t="shared" si="12"/>
        <v>5.625</v>
      </c>
      <c r="AK34" s="47">
        <f t="shared" si="13"/>
        <v>13.714285714285714</v>
      </c>
      <c r="AL34" s="47">
        <f t="shared" si="14"/>
        <v>4.838709677419355</v>
      </c>
      <c r="AM34" s="47">
        <f t="shared" si="15"/>
        <v>9.5</v>
      </c>
      <c r="AN34" s="47">
        <f t="shared" si="16"/>
        <v>0.06349206349206349</v>
      </c>
      <c r="AO34" s="47">
        <f t="shared" si="17"/>
        <v>0.9169230769230768</v>
      </c>
      <c r="AP34" s="28">
        <f t="shared" si="18"/>
        <v>4.5708818961487525</v>
      </c>
      <c r="AQ34" s="28">
        <f t="shared" si="19"/>
        <v>6.7142857142857135</v>
      </c>
      <c r="AR34" s="48">
        <f t="shared" si="20"/>
        <v>20.870313744226785</v>
      </c>
      <c r="AS34" s="48">
        <f t="shared" si="21"/>
        <v>24.482142857142854</v>
      </c>
      <c r="AT34" s="48">
        <f t="shared" si="22"/>
        <v>0.8524708750377098</v>
      </c>
      <c r="AU34" s="49">
        <f t="shared" si="23"/>
        <v>-5.183257684344639</v>
      </c>
      <c r="AV34" s="48">
        <f t="shared" si="24"/>
        <v>0.7608695652173912</v>
      </c>
      <c r="AZ34" s="3"/>
    </row>
    <row r="35" spans="1:52" ht="12.75">
      <c r="A35" s="44" t="s">
        <v>71</v>
      </c>
      <c r="B35" s="4">
        <v>35087</v>
      </c>
      <c r="C35" s="3">
        <v>528381</v>
      </c>
      <c r="D35" s="6">
        <v>0.0147</v>
      </c>
      <c r="E35" s="6">
        <v>0.002</v>
      </c>
      <c r="F35" s="45">
        <v>0.02</v>
      </c>
      <c r="G35" s="45">
        <v>0.03</v>
      </c>
      <c r="H35" s="7">
        <v>0.706</v>
      </c>
      <c r="I35" s="7">
        <v>0.817</v>
      </c>
      <c r="J35" s="6">
        <v>0.005</v>
      </c>
      <c r="K35" s="6">
        <v>0.619</v>
      </c>
      <c r="L35" s="6">
        <v>0.766</v>
      </c>
      <c r="M35" s="6">
        <v>1.94</v>
      </c>
      <c r="N35" s="7">
        <v>15.88</v>
      </c>
      <c r="O35" s="7">
        <v>3.87</v>
      </c>
      <c r="P35" s="6">
        <v>26.1</v>
      </c>
      <c r="Q35" s="29">
        <v>3.849</v>
      </c>
      <c r="R35" s="46">
        <v>12</v>
      </c>
      <c r="S35" s="46">
        <v>140</v>
      </c>
      <c r="T35" s="45">
        <v>0.05</v>
      </c>
      <c r="U35" s="53">
        <v>4.4607</v>
      </c>
      <c r="V35" s="6">
        <v>0.002</v>
      </c>
      <c r="W35" s="45">
        <v>0.0262</v>
      </c>
      <c r="X35" s="6">
        <f t="shared" si="0"/>
        <v>1.523</v>
      </c>
      <c r="Y35" s="47">
        <f t="shared" si="1"/>
        <v>0.525</v>
      </c>
      <c r="Z35" s="47">
        <f t="shared" si="2"/>
        <v>0.07272727272727272</v>
      </c>
      <c r="AA35" s="47">
        <f t="shared" si="3"/>
        <v>2.2222222222222223</v>
      </c>
      <c r="AB35" s="47">
        <f t="shared" si="4"/>
        <v>4.285714285714286</v>
      </c>
      <c r="AC35" s="47">
        <f t="shared" si="5"/>
        <v>50.42857142857142</v>
      </c>
      <c r="AD35" s="47">
        <f t="shared" si="6"/>
        <v>58.35714285714285</v>
      </c>
      <c r="AE35" s="47">
        <f t="shared" si="7"/>
        <v>0.4838709677419355</v>
      </c>
      <c r="AF35" s="47">
        <f t="shared" si="8"/>
        <v>15.87179487179487</v>
      </c>
      <c r="AG35" s="47">
        <f t="shared" si="9"/>
        <v>38.3</v>
      </c>
      <c r="AH35" s="47">
        <f t="shared" si="10"/>
        <v>161.66666666666666</v>
      </c>
      <c r="AI35" s="47">
        <f t="shared" si="11"/>
        <v>690.4347826086957</v>
      </c>
      <c r="AJ35" s="47">
        <f t="shared" si="12"/>
        <v>241.875</v>
      </c>
      <c r="AK35" s="47">
        <f t="shared" si="13"/>
        <v>745.7142857142858</v>
      </c>
      <c r="AL35" s="47">
        <f t="shared" si="14"/>
        <v>4.838709677419355</v>
      </c>
      <c r="AM35" s="47">
        <f t="shared" si="15"/>
        <v>278.79375</v>
      </c>
      <c r="AN35" s="47">
        <f t="shared" si="16"/>
        <v>0.06349206349206349</v>
      </c>
      <c r="AO35" s="47">
        <f t="shared" si="17"/>
        <v>0.8061538461538462</v>
      </c>
      <c r="AP35" s="28">
        <f t="shared" si="18"/>
        <v>141.57937799570811</v>
      </c>
      <c r="AQ35" s="28">
        <f t="shared" si="19"/>
        <v>108.78571428571428</v>
      </c>
      <c r="AR35" s="48">
        <f t="shared" si="20"/>
        <v>956.7018155757287</v>
      </c>
      <c r="AS35" s="48">
        <f t="shared" si="21"/>
        <v>1045.9464285714287</v>
      </c>
      <c r="AT35" s="48">
        <f t="shared" si="22"/>
        <v>0.9146757323722671</v>
      </c>
      <c r="AU35" s="49">
        <f t="shared" si="23"/>
        <v>-139.67318442427143</v>
      </c>
      <c r="AV35" s="48">
        <f t="shared" si="24"/>
        <v>0.9258703981342662</v>
      </c>
      <c r="AZ35" s="3"/>
    </row>
    <row r="36" spans="1:52" ht="12.75">
      <c r="A36" s="44" t="s">
        <v>72</v>
      </c>
      <c r="B36" s="4">
        <v>35098</v>
      </c>
      <c r="C36" s="3">
        <v>528382</v>
      </c>
      <c r="D36" s="6">
        <v>0.0072</v>
      </c>
      <c r="E36" s="6">
        <v>0.002</v>
      </c>
      <c r="F36" s="45">
        <v>0.02</v>
      </c>
      <c r="G36" s="45">
        <v>0.03</v>
      </c>
      <c r="H36" s="7">
        <v>0.195</v>
      </c>
      <c r="I36" s="7">
        <v>0.28</v>
      </c>
      <c r="J36" s="6">
        <v>0.005</v>
      </c>
      <c r="K36" s="6">
        <v>0.145</v>
      </c>
      <c r="L36" s="6">
        <v>0.21</v>
      </c>
      <c r="M36" s="6">
        <v>0.405</v>
      </c>
      <c r="N36" s="7">
        <v>3.58</v>
      </c>
      <c r="O36" s="7">
        <v>0.92</v>
      </c>
      <c r="P36" s="6">
        <v>5.04</v>
      </c>
      <c r="Q36" s="29">
        <v>4.599</v>
      </c>
      <c r="R36" s="46">
        <v>11</v>
      </c>
      <c r="S36" s="46">
        <v>36</v>
      </c>
      <c r="T36" s="45">
        <v>0.05</v>
      </c>
      <c r="U36" s="53">
        <v>0.9406</v>
      </c>
      <c r="V36" s="6">
        <v>0.002</v>
      </c>
      <c r="W36" s="45">
        <v>0.0337</v>
      </c>
      <c r="X36" s="6">
        <f t="shared" si="0"/>
        <v>0.47500000000000003</v>
      </c>
      <c r="Y36" s="47">
        <f t="shared" si="1"/>
        <v>0.2571428571428572</v>
      </c>
      <c r="Z36" s="47">
        <f t="shared" si="2"/>
        <v>0.07272727272727272</v>
      </c>
      <c r="AA36" s="47">
        <f t="shared" si="3"/>
        <v>2.2222222222222223</v>
      </c>
      <c r="AB36" s="47">
        <f t="shared" si="4"/>
        <v>4.285714285714286</v>
      </c>
      <c r="AC36" s="47">
        <f t="shared" si="5"/>
        <v>13.928571428571429</v>
      </c>
      <c r="AD36" s="47">
        <f t="shared" si="6"/>
        <v>20</v>
      </c>
      <c r="AE36" s="47">
        <f t="shared" si="7"/>
        <v>0.4838709677419355</v>
      </c>
      <c r="AF36" s="47">
        <f t="shared" si="8"/>
        <v>3.7179487179487176</v>
      </c>
      <c r="AG36" s="47">
        <f t="shared" si="9"/>
        <v>10.499999999999998</v>
      </c>
      <c r="AH36" s="47">
        <f t="shared" si="10"/>
        <v>33.75</v>
      </c>
      <c r="AI36" s="47">
        <f t="shared" si="11"/>
        <v>155.65217391304347</v>
      </c>
      <c r="AJ36" s="47">
        <f t="shared" si="12"/>
        <v>57.5</v>
      </c>
      <c r="AK36" s="47">
        <f t="shared" si="13"/>
        <v>144</v>
      </c>
      <c r="AL36" s="47">
        <f t="shared" si="14"/>
        <v>4.838709677419355</v>
      </c>
      <c r="AM36" s="47">
        <f t="shared" si="15"/>
        <v>58.7875</v>
      </c>
      <c r="AN36" s="47">
        <f t="shared" si="16"/>
        <v>0.06349206349206349</v>
      </c>
      <c r="AO36" s="47">
        <f t="shared" si="17"/>
        <v>1.036923076923077</v>
      </c>
      <c r="AP36" s="28">
        <f t="shared" si="18"/>
        <v>25.176769277588548</v>
      </c>
      <c r="AQ36" s="28">
        <f t="shared" si="19"/>
        <v>33.92857142857143</v>
      </c>
      <c r="AR36" s="48">
        <f t="shared" si="20"/>
        <v>217.54869405956362</v>
      </c>
      <c r="AS36" s="48">
        <f t="shared" si="21"/>
        <v>221.5</v>
      </c>
      <c r="AT36" s="48">
        <f t="shared" si="22"/>
        <v>0.9821611469957725</v>
      </c>
      <c r="AU36" s="49">
        <f t="shared" si="23"/>
        <v>-17.87987736900783</v>
      </c>
      <c r="AV36" s="48">
        <f t="shared" si="24"/>
        <v>1.0809178743961352</v>
      </c>
      <c r="AZ36" s="3"/>
    </row>
    <row r="37" spans="1:52" ht="12.75">
      <c r="A37" s="44" t="s">
        <v>73</v>
      </c>
      <c r="B37" s="4">
        <v>35119</v>
      </c>
      <c r="C37" s="3">
        <v>528383</v>
      </c>
      <c r="D37" s="6">
        <v>0.006</v>
      </c>
      <c r="E37" s="6">
        <v>0.002</v>
      </c>
      <c r="F37" s="45">
        <v>0.02</v>
      </c>
      <c r="G37" s="45">
        <v>0.03</v>
      </c>
      <c r="H37" s="7">
        <v>0.03</v>
      </c>
      <c r="I37" s="7">
        <v>0.061</v>
      </c>
      <c r="J37" s="6">
        <v>0.005</v>
      </c>
      <c r="K37" s="6">
        <v>0.1</v>
      </c>
      <c r="L37" s="6">
        <v>0.058</v>
      </c>
      <c r="M37" s="6">
        <v>0.03</v>
      </c>
      <c r="N37" s="7">
        <v>0.14</v>
      </c>
      <c r="O37" s="7">
        <v>0.06</v>
      </c>
      <c r="P37" s="6">
        <v>0.4</v>
      </c>
      <c r="Q37" s="29">
        <v>5.57</v>
      </c>
      <c r="R37" s="46">
        <v>13</v>
      </c>
      <c r="S37" s="46">
        <v>4</v>
      </c>
      <c r="T37" s="45">
        <v>0.05</v>
      </c>
      <c r="U37" s="53">
        <v>0.1189</v>
      </c>
      <c r="V37" s="6">
        <v>0.002</v>
      </c>
      <c r="W37" s="45">
        <v>0.0022</v>
      </c>
      <c r="X37" s="6">
        <f t="shared" si="0"/>
        <v>0.091</v>
      </c>
      <c r="Y37" s="47">
        <f t="shared" si="1"/>
        <v>0.2142857142857143</v>
      </c>
      <c r="Z37" s="47">
        <f t="shared" si="2"/>
        <v>0.07272727272727272</v>
      </c>
      <c r="AA37" s="47">
        <f t="shared" si="3"/>
        <v>2.2222222222222223</v>
      </c>
      <c r="AB37" s="47">
        <f t="shared" si="4"/>
        <v>4.285714285714286</v>
      </c>
      <c r="AC37" s="47">
        <f t="shared" si="5"/>
        <v>2.142857142857143</v>
      </c>
      <c r="AD37" s="47">
        <f t="shared" si="6"/>
        <v>4.357142857142857</v>
      </c>
      <c r="AE37" s="47">
        <f t="shared" si="7"/>
        <v>0.4838709677419355</v>
      </c>
      <c r="AF37" s="47">
        <f t="shared" si="8"/>
        <v>2.5641025641025643</v>
      </c>
      <c r="AG37" s="47">
        <f t="shared" si="9"/>
        <v>2.9000000000000004</v>
      </c>
      <c r="AH37" s="47">
        <f t="shared" si="10"/>
        <v>2.5</v>
      </c>
      <c r="AI37" s="47">
        <f t="shared" si="11"/>
        <v>6.086956521739131</v>
      </c>
      <c r="AJ37" s="47">
        <f t="shared" si="12"/>
        <v>3.75</v>
      </c>
      <c r="AK37" s="47">
        <f t="shared" si="13"/>
        <v>11.428571428571429</v>
      </c>
      <c r="AL37" s="47">
        <f t="shared" si="14"/>
        <v>4.838709677419355</v>
      </c>
      <c r="AM37" s="47">
        <f t="shared" si="15"/>
        <v>7.43125</v>
      </c>
      <c r="AN37" s="47">
        <f t="shared" si="16"/>
        <v>0.06349206349206349</v>
      </c>
      <c r="AO37" s="47">
        <f t="shared" si="17"/>
        <v>0.06769230769230769</v>
      </c>
      <c r="AP37" s="28">
        <f t="shared" si="18"/>
        <v>2.6915348039269142</v>
      </c>
      <c r="AQ37" s="28">
        <f t="shared" si="19"/>
        <v>6.5</v>
      </c>
      <c r="AR37" s="48">
        <f t="shared" si="20"/>
        <v>16.19391622869884</v>
      </c>
      <c r="AS37" s="48">
        <f t="shared" si="21"/>
        <v>19.535714285714285</v>
      </c>
      <c r="AT37" s="48">
        <f t="shared" si="22"/>
        <v>0.8289390391290082</v>
      </c>
      <c r="AU37" s="49">
        <f t="shared" si="23"/>
        <v>-5.48465519987259</v>
      </c>
      <c r="AV37" s="48">
        <f t="shared" si="24"/>
        <v>0.532608695652174</v>
      </c>
      <c r="AZ37" s="3"/>
    </row>
    <row r="38" spans="1:52" ht="12.75">
      <c r="A38" s="44" t="s">
        <v>74</v>
      </c>
      <c r="B38" s="4">
        <v>35141</v>
      </c>
      <c r="C38" s="3">
        <v>531851</v>
      </c>
      <c r="D38" s="6">
        <v>0.0095</v>
      </c>
      <c r="E38" s="6">
        <v>0.002</v>
      </c>
      <c r="F38" s="45">
        <v>0.02</v>
      </c>
      <c r="G38" s="45">
        <v>0.03</v>
      </c>
      <c r="H38" s="7">
        <v>0.947</v>
      </c>
      <c r="I38" s="7">
        <v>0.612</v>
      </c>
      <c r="J38" s="6">
        <v>0.005</v>
      </c>
      <c r="K38" s="6">
        <v>0.1</v>
      </c>
      <c r="L38" s="6">
        <v>0.165</v>
      </c>
      <c r="M38" s="6">
        <v>0.099</v>
      </c>
      <c r="N38" s="7">
        <v>0.943</v>
      </c>
      <c r="O38" s="7">
        <v>2.78</v>
      </c>
      <c r="P38" s="6">
        <v>1.34</v>
      </c>
      <c r="Q38" s="29">
        <v>3.852</v>
      </c>
      <c r="R38" s="46">
        <v>11</v>
      </c>
      <c r="S38" s="46">
        <v>55</v>
      </c>
      <c r="T38" s="45">
        <v>0.05</v>
      </c>
      <c r="U38" s="53">
        <v>3.2531</v>
      </c>
      <c r="V38" s="6">
        <v>0.002</v>
      </c>
      <c r="W38" s="45">
        <v>0.0223</v>
      </c>
      <c r="X38" s="6">
        <f t="shared" si="0"/>
        <v>1.559</v>
      </c>
      <c r="Y38" s="47">
        <f t="shared" si="1"/>
        <v>0.3392857142857143</v>
      </c>
      <c r="Z38" s="47">
        <f t="shared" si="2"/>
        <v>0.07272727272727272</v>
      </c>
      <c r="AA38" s="47">
        <f t="shared" si="3"/>
        <v>2.2222222222222223</v>
      </c>
      <c r="AB38" s="47">
        <f t="shared" si="4"/>
        <v>4.285714285714286</v>
      </c>
      <c r="AC38" s="47">
        <f t="shared" si="5"/>
        <v>67.64285714285714</v>
      </c>
      <c r="AD38" s="47">
        <f t="shared" si="6"/>
        <v>43.714285714285715</v>
      </c>
      <c r="AE38" s="47">
        <f t="shared" si="7"/>
        <v>0.4838709677419355</v>
      </c>
      <c r="AF38" s="47">
        <f t="shared" si="8"/>
        <v>2.5641025641025643</v>
      </c>
      <c r="AG38" s="47">
        <f t="shared" si="9"/>
        <v>8.25</v>
      </c>
      <c r="AH38" s="47">
        <f t="shared" si="10"/>
        <v>8.25</v>
      </c>
      <c r="AI38" s="47">
        <f t="shared" si="11"/>
        <v>40.99999999999999</v>
      </c>
      <c r="AJ38" s="47">
        <f t="shared" si="12"/>
        <v>173.75</v>
      </c>
      <c r="AK38" s="47">
        <f t="shared" si="13"/>
        <v>38.28571428571429</v>
      </c>
      <c r="AL38" s="47">
        <f t="shared" si="14"/>
        <v>4.838709677419355</v>
      </c>
      <c r="AM38" s="47">
        <f t="shared" si="15"/>
        <v>203.31875</v>
      </c>
      <c r="AN38" s="47">
        <f t="shared" si="16"/>
        <v>0.06349206349206349</v>
      </c>
      <c r="AO38" s="47">
        <f t="shared" si="17"/>
        <v>0.6861538461538462</v>
      </c>
      <c r="AP38" s="28">
        <f t="shared" si="18"/>
        <v>140.60475241299156</v>
      </c>
      <c r="AQ38" s="28">
        <f t="shared" si="19"/>
        <v>111.35714285714286</v>
      </c>
      <c r="AR38" s="48">
        <f t="shared" si="20"/>
        <v>127.70695970695971</v>
      </c>
      <c r="AS38" s="48">
        <f t="shared" si="21"/>
        <v>255.75</v>
      </c>
      <c r="AT38" s="48">
        <f t="shared" si="22"/>
        <v>0.4993429509558542</v>
      </c>
      <c r="AU38" s="49">
        <f t="shared" si="23"/>
        <v>-195.68589743589746</v>
      </c>
      <c r="AV38" s="48">
        <f t="shared" si="24"/>
        <v>1.0708955223880594</v>
      </c>
      <c r="AZ38" s="3"/>
    </row>
    <row r="39" spans="1:52" ht="12.75">
      <c r="A39" s="44" t="s">
        <v>75</v>
      </c>
      <c r="B39" s="4">
        <v>35155</v>
      </c>
      <c r="C39" s="3">
        <v>531852</v>
      </c>
      <c r="D39" s="6">
        <v>0.006</v>
      </c>
      <c r="E39" s="6">
        <v>0.002</v>
      </c>
      <c r="F39" s="45">
        <v>0.02</v>
      </c>
      <c r="G39" s="45">
        <v>0.03</v>
      </c>
      <c r="H39" s="6">
        <v>0.171</v>
      </c>
      <c r="I39" s="7">
        <v>0.149</v>
      </c>
      <c r="J39" s="6">
        <v>0.005</v>
      </c>
      <c r="K39" s="6">
        <v>0.212</v>
      </c>
      <c r="L39" s="6">
        <v>0.327</v>
      </c>
      <c r="M39" s="6">
        <v>0.719</v>
      </c>
      <c r="N39" s="7">
        <v>5.96</v>
      </c>
      <c r="O39" s="6">
        <v>1.01</v>
      </c>
      <c r="P39" s="6">
        <v>9.83</v>
      </c>
      <c r="Q39" s="29">
        <v>4.842</v>
      </c>
      <c r="R39" s="46">
        <v>10</v>
      </c>
      <c r="S39" s="46">
        <v>30</v>
      </c>
      <c r="T39" s="45">
        <v>0.05</v>
      </c>
      <c r="U39" s="53">
        <v>0.9375</v>
      </c>
      <c r="V39" s="6">
        <v>0.002</v>
      </c>
      <c r="W39" s="45">
        <v>0.0053</v>
      </c>
      <c r="X39" s="6">
        <f t="shared" si="0"/>
        <v>0.32</v>
      </c>
      <c r="Y39" s="47">
        <f t="shared" si="1"/>
        <v>0.2142857142857143</v>
      </c>
      <c r="Z39" s="47">
        <f t="shared" si="2"/>
        <v>0.07272727272727272</v>
      </c>
      <c r="AA39" s="47">
        <f t="shared" si="3"/>
        <v>2.2222222222222223</v>
      </c>
      <c r="AB39" s="47">
        <f t="shared" si="4"/>
        <v>4.285714285714286</v>
      </c>
      <c r="AC39" s="47">
        <f t="shared" si="5"/>
        <v>12.214285714285715</v>
      </c>
      <c r="AD39" s="47">
        <f t="shared" si="6"/>
        <v>10.642857142857142</v>
      </c>
      <c r="AE39" s="47">
        <f t="shared" si="7"/>
        <v>0.4838709677419355</v>
      </c>
      <c r="AF39" s="47">
        <f t="shared" si="8"/>
        <v>5.435897435897435</v>
      </c>
      <c r="AG39" s="47">
        <f t="shared" si="9"/>
        <v>16.35</v>
      </c>
      <c r="AH39" s="47">
        <f t="shared" si="10"/>
        <v>59.916666666666664</v>
      </c>
      <c r="AI39" s="47">
        <f t="shared" si="11"/>
        <v>259.13043478260875</v>
      </c>
      <c r="AJ39" s="47">
        <f t="shared" si="12"/>
        <v>63.125</v>
      </c>
      <c r="AK39" s="47">
        <f t="shared" si="13"/>
        <v>280.85714285714283</v>
      </c>
      <c r="AL39" s="47">
        <f t="shared" si="14"/>
        <v>4.838709677419355</v>
      </c>
      <c r="AM39" s="47">
        <f t="shared" si="15"/>
        <v>58.59375</v>
      </c>
      <c r="AN39" s="47">
        <f t="shared" si="16"/>
        <v>0.06349206349206349</v>
      </c>
      <c r="AO39" s="47">
        <f t="shared" si="17"/>
        <v>0.16307692307692306</v>
      </c>
      <c r="AP39" s="28">
        <f t="shared" si="18"/>
        <v>14.387985782558474</v>
      </c>
      <c r="AQ39" s="28">
        <f t="shared" si="19"/>
        <v>22.857142857142858</v>
      </c>
      <c r="AR39" s="48">
        <f t="shared" si="20"/>
        <v>353.0472845994585</v>
      </c>
      <c r="AS39" s="48">
        <f t="shared" si="21"/>
        <v>354.625</v>
      </c>
      <c r="AT39" s="48">
        <f t="shared" si="22"/>
        <v>0.9955510316516278</v>
      </c>
      <c r="AU39" s="49">
        <f t="shared" si="23"/>
        <v>-13.792001114827144</v>
      </c>
      <c r="AV39" s="48">
        <f t="shared" si="24"/>
        <v>0.9226414259808043</v>
      </c>
      <c r="AZ39" s="3"/>
    </row>
    <row r="40" spans="1:54" ht="12.75">
      <c r="A40" s="3" t="s">
        <v>76</v>
      </c>
      <c r="B40" s="54">
        <v>35386</v>
      </c>
      <c r="C40" s="3">
        <v>549909</v>
      </c>
      <c r="D40" s="6">
        <v>0.006</v>
      </c>
      <c r="E40" s="6">
        <v>0.0049</v>
      </c>
      <c r="F40" s="45">
        <v>0.02</v>
      </c>
      <c r="G40" s="45">
        <v>0.03</v>
      </c>
      <c r="H40" s="6">
        <v>0.011</v>
      </c>
      <c r="I40" s="7">
        <v>0.025</v>
      </c>
      <c r="J40" s="6">
        <v>0.005</v>
      </c>
      <c r="K40" s="6">
        <v>0.3</v>
      </c>
      <c r="L40" s="6">
        <v>0.158</v>
      </c>
      <c r="M40" s="6">
        <v>0.109</v>
      </c>
      <c r="N40" s="7">
        <v>0.747</v>
      </c>
      <c r="O40" s="6">
        <v>0.11</v>
      </c>
      <c r="P40" s="6">
        <v>1.11</v>
      </c>
      <c r="Q40" s="29">
        <v>5.39</v>
      </c>
      <c r="R40" s="46">
        <v>15</v>
      </c>
      <c r="S40" s="46">
        <v>6</v>
      </c>
      <c r="T40" s="6">
        <v>0.1212</v>
      </c>
      <c r="U40" s="7">
        <v>0.0764</v>
      </c>
      <c r="V40" s="6">
        <v>0.0041</v>
      </c>
      <c r="W40" s="6">
        <v>0.01</v>
      </c>
      <c r="X40" s="6">
        <f t="shared" si="0"/>
        <v>0.036000000000000004</v>
      </c>
      <c r="Y40" s="47">
        <f t="shared" si="1"/>
        <v>0.2142857142857143</v>
      </c>
      <c r="Z40" s="47">
        <f t="shared" si="2"/>
        <v>0.1781818181818182</v>
      </c>
      <c r="AA40" s="47">
        <f t="shared" si="3"/>
        <v>2.2222222222222223</v>
      </c>
      <c r="AB40" s="47">
        <f t="shared" si="4"/>
        <v>4.285714285714286</v>
      </c>
      <c r="AC40" s="47">
        <f t="shared" si="5"/>
        <v>0.7857142857142856</v>
      </c>
      <c r="AD40" s="47">
        <f t="shared" si="6"/>
        <v>1.7857142857142858</v>
      </c>
      <c r="AE40" s="47">
        <f t="shared" si="7"/>
        <v>0.4838709677419355</v>
      </c>
      <c r="AF40" s="47">
        <f t="shared" si="8"/>
        <v>7.692307692307692</v>
      </c>
      <c r="AG40" s="47">
        <f t="shared" si="9"/>
        <v>7.9</v>
      </c>
      <c r="AH40" s="47">
        <f t="shared" si="10"/>
        <v>9.083333333333334</v>
      </c>
      <c r="AI40" s="47">
        <f t="shared" si="11"/>
        <v>32.47826086956522</v>
      </c>
      <c r="AJ40" s="47">
        <f t="shared" si="12"/>
        <v>6.875</v>
      </c>
      <c r="AK40" s="47">
        <f t="shared" si="13"/>
        <v>31.714285714285715</v>
      </c>
      <c r="AL40" s="47">
        <f t="shared" si="14"/>
        <v>11.729032258064514</v>
      </c>
      <c r="AM40" s="47">
        <f t="shared" si="15"/>
        <v>4.7749999999999995</v>
      </c>
      <c r="AN40" s="47">
        <f t="shared" si="16"/>
        <v>0.13015873015873017</v>
      </c>
      <c r="AO40" s="47">
        <f t="shared" si="17"/>
        <v>0.3076923076923077</v>
      </c>
      <c r="AP40" s="28">
        <f t="shared" si="18"/>
        <v>4.073802778041131</v>
      </c>
      <c r="AQ40" s="28">
        <f t="shared" si="19"/>
        <v>2.571428571428571</v>
      </c>
      <c r="AR40" s="48">
        <f t="shared" si="20"/>
        <v>57.93961618092053</v>
      </c>
      <c r="AS40" s="48">
        <f t="shared" si="21"/>
        <v>40.375</v>
      </c>
      <c r="AT40" s="48">
        <f t="shared" si="22"/>
        <v>1.4350369332735735</v>
      </c>
      <c r="AU40" s="49">
        <f t="shared" si="23"/>
        <v>16.778901895206246</v>
      </c>
      <c r="AV40" s="48">
        <f t="shared" si="24"/>
        <v>1.0240893066980024</v>
      </c>
      <c r="AW40" s="55"/>
      <c r="AX40" s="55"/>
      <c r="AY40" s="55"/>
      <c r="AZ40" s="38"/>
      <c r="BA40" s="55"/>
      <c r="BB40" s="55"/>
    </row>
    <row r="41" spans="1:54" ht="12.75">
      <c r="A41" s="3" t="s">
        <v>77</v>
      </c>
      <c r="B41" s="54">
        <v>35393</v>
      </c>
      <c r="C41" s="3">
        <v>549910</v>
      </c>
      <c r="D41" s="6">
        <v>0.006</v>
      </c>
      <c r="E41" s="6">
        <v>0.002</v>
      </c>
      <c r="F41" s="45">
        <v>0.0356</v>
      </c>
      <c r="G41" s="45">
        <v>0.03</v>
      </c>
      <c r="H41" s="6">
        <v>0.014</v>
      </c>
      <c r="I41" s="7">
        <v>0.071</v>
      </c>
      <c r="J41" s="6">
        <v>0.005</v>
      </c>
      <c r="K41" s="6">
        <v>0.1</v>
      </c>
      <c r="L41" s="6">
        <v>0.065</v>
      </c>
      <c r="M41" s="6">
        <v>0.078</v>
      </c>
      <c r="N41" s="7">
        <v>0.656</v>
      </c>
      <c r="O41" s="6">
        <v>0.14</v>
      </c>
      <c r="P41" s="6">
        <v>0.96</v>
      </c>
      <c r="Q41" s="26">
        <v>5.19</v>
      </c>
      <c r="R41" s="46">
        <v>16</v>
      </c>
      <c r="S41" s="46">
        <v>6</v>
      </c>
      <c r="T41" s="6">
        <v>0.1644</v>
      </c>
      <c r="U41" s="7">
        <v>0.1386</v>
      </c>
      <c r="V41" s="6">
        <v>0.002</v>
      </c>
      <c r="W41" s="6">
        <v>0.002</v>
      </c>
      <c r="X41" s="6">
        <f t="shared" si="0"/>
        <v>0.08499999999999999</v>
      </c>
      <c r="Y41" s="47">
        <f t="shared" si="1"/>
        <v>0.2142857142857143</v>
      </c>
      <c r="Z41" s="47">
        <f t="shared" si="2"/>
        <v>0.07272727272727272</v>
      </c>
      <c r="AA41" s="47">
        <f t="shared" si="3"/>
        <v>3.9555555555555557</v>
      </c>
      <c r="AB41" s="47">
        <f t="shared" si="4"/>
        <v>4.285714285714286</v>
      </c>
      <c r="AC41" s="47">
        <f t="shared" si="5"/>
        <v>1</v>
      </c>
      <c r="AD41" s="47">
        <f t="shared" si="6"/>
        <v>5.071428571428571</v>
      </c>
      <c r="AE41" s="47">
        <f t="shared" si="7"/>
        <v>0.4838709677419355</v>
      </c>
      <c r="AF41" s="47">
        <f t="shared" si="8"/>
        <v>2.5641025641025643</v>
      </c>
      <c r="AG41" s="47">
        <f t="shared" si="9"/>
        <v>3.2500000000000004</v>
      </c>
      <c r="AH41" s="47">
        <f t="shared" si="10"/>
        <v>6.5</v>
      </c>
      <c r="AI41" s="47">
        <f t="shared" si="11"/>
        <v>28.521739130434785</v>
      </c>
      <c r="AJ41" s="47">
        <f t="shared" si="12"/>
        <v>8.75</v>
      </c>
      <c r="AK41" s="47">
        <f t="shared" si="13"/>
        <v>27.428571428571427</v>
      </c>
      <c r="AL41" s="47">
        <f t="shared" si="14"/>
        <v>15.90967741935484</v>
      </c>
      <c r="AM41" s="47">
        <f t="shared" si="15"/>
        <v>8.6625</v>
      </c>
      <c r="AN41" s="47">
        <f t="shared" si="16"/>
        <v>0.06349206349206349</v>
      </c>
      <c r="AO41" s="47">
        <f t="shared" si="17"/>
        <v>0.061538461538461535</v>
      </c>
      <c r="AP41" s="28">
        <f t="shared" si="18"/>
        <v>6.456542290346551</v>
      </c>
      <c r="AQ41" s="28">
        <f t="shared" si="19"/>
        <v>6.071428571428571</v>
      </c>
      <c r="AR41" s="48">
        <f t="shared" si="20"/>
        <v>41.83584169453735</v>
      </c>
      <c r="AS41" s="48">
        <f t="shared" si="21"/>
        <v>41.25</v>
      </c>
      <c r="AT41" s="48">
        <f t="shared" si="22"/>
        <v>1.014202222897875</v>
      </c>
      <c r="AU41" s="49">
        <f t="shared" si="23"/>
        <v>-0.4141583054626494</v>
      </c>
      <c r="AV41" s="48">
        <f t="shared" si="24"/>
        <v>1.0398550724637683</v>
      </c>
      <c r="AW41" s="55"/>
      <c r="AX41" s="55"/>
      <c r="AY41" s="55"/>
      <c r="BA41" s="55"/>
      <c r="BB41" s="55"/>
    </row>
    <row r="42" spans="1:48" s="3" customFormat="1" ht="12.75">
      <c r="A42" s="3" t="s">
        <v>78</v>
      </c>
      <c r="B42" s="4">
        <v>35428</v>
      </c>
      <c r="C42" s="3">
        <v>560585</v>
      </c>
      <c r="D42" s="6">
        <v>0.006</v>
      </c>
      <c r="E42" s="6">
        <v>0.002</v>
      </c>
      <c r="F42" s="45">
        <v>0.02</v>
      </c>
      <c r="G42" s="45">
        <v>0.03</v>
      </c>
      <c r="H42" s="6">
        <v>0.011</v>
      </c>
      <c r="I42" s="7">
        <v>0.148</v>
      </c>
      <c r="J42" s="6">
        <v>0.007</v>
      </c>
      <c r="K42" s="6">
        <v>0.1</v>
      </c>
      <c r="L42" s="6">
        <v>0.08</v>
      </c>
      <c r="M42" s="6">
        <v>0.109</v>
      </c>
      <c r="N42" s="7">
        <v>0.783</v>
      </c>
      <c r="O42" s="6">
        <v>0.13</v>
      </c>
      <c r="P42" s="6">
        <v>1.31</v>
      </c>
      <c r="Q42" s="26">
        <v>4.88</v>
      </c>
      <c r="R42" s="46">
        <v>10</v>
      </c>
      <c r="S42" s="46">
        <v>12</v>
      </c>
      <c r="T42" s="6">
        <v>0.0931</v>
      </c>
      <c r="U42" s="6">
        <v>0.1655</v>
      </c>
      <c r="V42" s="6">
        <v>0.002</v>
      </c>
      <c r="W42" s="6">
        <v>0.002</v>
      </c>
      <c r="X42" s="6">
        <f t="shared" si="0"/>
        <v>0.159</v>
      </c>
      <c r="Y42" s="47">
        <f t="shared" si="1"/>
        <v>0.2142857142857143</v>
      </c>
      <c r="Z42" s="47">
        <f t="shared" si="2"/>
        <v>0.07272727272727272</v>
      </c>
      <c r="AA42" s="47">
        <f t="shared" si="3"/>
        <v>2.2222222222222223</v>
      </c>
      <c r="AB42" s="47">
        <f t="shared" si="4"/>
        <v>4.285714285714286</v>
      </c>
      <c r="AC42" s="47">
        <f t="shared" si="5"/>
        <v>0.7857142857142856</v>
      </c>
      <c r="AD42" s="47">
        <f t="shared" si="6"/>
        <v>10.57142857142857</v>
      </c>
      <c r="AE42" s="47">
        <f t="shared" si="7"/>
        <v>0.6774193548387097</v>
      </c>
      <c r="AF42" s="47">
        <f t="shared" si="8"/>
        <v>2.5641025641025643</v>
      </c>
      <c r="AG42" s="47">
        <f t="shared" si="9"/>
        <v>4</v>
      </c>
      <c r="AH42" s="47">
        <f t="shared" si="10"/>
        <v>9.083333333333334</v>
      </c>
      <c r="AI42" s="47">
        <f t="shared" si="11"/>
        <v>34.04347826086956</v>
      </c>
      <c r="AJ42" s="47">
        <f t="shared" si="12"/>
        <v>8.125</v>
      </c>
      <c r="AK42" s="47">
        <f t="shared" si="13"/>
        <v>37.42857142857143</v>
      </c>
      <c r="AL42" s="47">
        <f t="shared" si="14"/>
        <v>9.00967741935484</v>
      </c>
      <c r="AM42" s="47">
        <f t="shared" si="15"/>
        <v>10.34375</v>
      </c>
      <c r="AN42" s="47">
        <f t="shared" si="16"/>
        <v>0.06349206349206349</v>
      </c>
      <c r="AO42" s="47">
        <f t="shared" si="17"/>
        <v>0.061538461538461535</v>
      </c>
      <c r="AP42" s="28">
        <f t="shared" si="18"/>
        <v>13.182567385564075</v>
      </c>
      <c r="AQ42" s="28">
        <f t="shared" si="19"/>
        <v>11.357142857142854</v>
      </c>
      <c r="AR42" s="48">
        <f t="shared" si="20"/>
        <v>50.476628444019745</v>
      </c>
      <c r="AS42" s="48">
        <f t="shared" si="21"/>
        <v>56.125</v>
      </c>
      <c r="AT42" s="48">
        <f t="shared" si="22"/>
        <v>0.899360863145118</v>
      </c>
      <c r="AU42" s="49">
        <f t="shared" si="23"/>
        <v>-6.4340858416945395</v>
      </c>
      <c r="AV42" s="48">
        <f t="shared" si="24"/>
        <v>0.9095585794888814</v>
      </c>
    </row>
    <row r="43" spans="1:48" s="3" customFormat="1" ht="12.75">
      <c r="A43" s="3" t="s">
        <v>79</v>
      </c>
      <c r="B43" s="4">
        <v>35463</v>
      </c>
      <c r="C43" s="3">
        <v>560586</v>
      </c>
      <c r="D43" s="6">
        <v>0.0067</v>
      </c>
      <c r="E43" s="50"/>
      <c r="F43" s="45">
        <v>0.02</v>
      </c>
      <c r="G43" s="45">
        <v>0.03</v>
      </c>
      <c r="H43" s="6">
        <v>0.046</v>
      </c>
      <c r="I43" s="7">
        <v>0.078</v>
      </c>
      <c r="J43" s="6">
        <v>0.005</v>
      </c>
      <c r="K43" s="6">
        <v>0.828</v>
      </c>
      <c r="L43" s="6">
        <v>0.966</v>
      </c>
      <c r="M43" s="6">
        <v>2.313</v>
      </c>
      <c r="N43" s="7">
        <v>19.79</v>
      </c>
      <c r="O43" s="6">
        <v>1.82</v>
      </c>
      <c r="P43" s="6">
        <v>35.6</v>
      </c>
      <c r="Q43" s="26">
        <v>5.12</v>
      </c>
      <c r="R43" s="46">
        <v>10</v>
      </c>
      <c r="S43" s="46">
        <v>118</v>
      </c>
      <c r="T43" s="6">
        <v>0.0975</v>
      </c>
      <c r="U43" s="6">
        <v>1.9472</v>
      </c>
      <c r="V43" s="6">
        <v>0.0065</v>
      </c>
      <c r="W43" s="6">
        <v>0.0106</v>
      </c>
      <c r="X43" s="6">
        <f t="shared" si="0"/>
        <v>0.124</v>
      </c>
      <c r="Y43" s="47">
        <f t="shared" si="1"/>
        <v>0.2392857142857143</v>
      </c>
      <c r="Z43" s="52"/>
      <c r="AA43" s="47">
        <f t="shared" si="3"/>
        <v>2.2222222222222223</v>
      </c>
      <c r="AB43" s="47">
        <f t="shared" si="4"/>
        <v>4.285714285714286</v>
      </c>
      <c r="AC43" s="47">
        <f t="shared" si="5"/>
        <v>3.2857142857142856</v>
      </c>
      <c r="AD43" s="47">
        <f t="shared" si="6"/>
        <v>5.571428571428572</v>
      </c>
      <c r="AE43" s="47">
        <f t="shared" si="7"/>
        <v>0.4838709677419355</v>
      </c>
      <c r="AF43" s="47">
        <f t="shared" si="8"/>
        <v>21.23076923076923</v>
      </c>
      <c r="AG43" s="47">
        <f t="shared" si="9"/>
        <v>48.3</v>
      </c>
      <c r="AH43" s="47">
        <f t="shared" si="10"/>
        <v>192.75</v>
      </c>
      <c r="AI43" s="47">
        <f t="shared" si="11"/>
        <v>860.4347826086956</v>
      </c>
      <c r="AJ43" s="47">
        <f t="shared" si="12"/>
        <v>113.75</v>
      </c>
      <c r="AK43" s="47">
        <f t="shared" si="13"/>
        <v>1017.1428571428571</v>
      </c>
      <c r="AL43" s="47">
        <f t="shared" si="14"/>
        <v>9.435483870967742</v>
      </c>
      <c r="AM43" s="47">
        <f t="shared" si="15"/>
        <v>121.7</v>
      </c>
      <c r="AN43" s="47">
        <f t="shared" si="16"/>
        <v>0.20634920634920634</v>
      </c>
      <c r="AO43" s="47">
        <f t="shared" si="17"/>
        <v>0.3261538461538461</v>
      </c>
      <c r="AP43" s="28">
        <f t="shared" si="18"/>
        <v>7.5857757502918375</v>
      </c>
      <c r="AQ43" s="28">
        <f t="shared" si="19"/>
        <v>8.857142857142858</v>
      </c>
      <c r="AR43" s="48">
        <f t="shared" si="20"/>
        <v>1126.0012661251792</v>
      </c>
      <c r="AS43" s="48">
        <f t="shared" si="21"/>
        <v>1136.4642857142858</v>
      </c>
      <c r="AT43" s="48">
        <f t="shared" si="22"/>
        <v>0.9907933582070022</v>
      </c>
      <c r="AU43" s="49">
        <f t="shared" si="23"/>
        <v>-13.748733874821028</v>
      </c>
      <c r="AV43" s="48">
        <f t="shared" si="24"/>
        <v>0.845933072789448</v>
      </c>
    </row>
    <row r="44" spans="1:56" ht="12.75">
      <c r="A44" t="s">
        <v>80</v>
      </c>
      <c r="B44" s="56">
        <v>35799</v>
      </c>
      <c r="C44" s="46" t="s">
        <v>81</v>
      </c>
      <c r="D44" s="6">
        <v>0.006</v>
      </c>
      <c r="E44" s="6">
        <v>0.002</v>
      </c>
      <c r="F44" s="45">
        <v>0.02</v>
      </c>
      <c r="G44" s="45">
        <v>0.03</v>
      </c>
      <c r="H44" s="45">
        <v>0.01</v>
      </c>
      <c r="I44" s="53">
        <v>0.028</v>
      </c>
      <c r="J44" s="45">
        <v>0.011</v>
      </c>
      <c r="K44" s="6">
        <v>0.1319</v>
      </c>
      <c r="L44" s="6">
        <v>0.2253</v>
      </c>
      <c r="M44" s="6">
        <v>0.4725</v>
      </c>
      <c r="N44" s="7">
        <v>4.088</v>
      </c>
      <c r="O44" s="45">
        <v>0.4</v>
      </c>
      <c r="P44" s="45">
        <v>7.34574</v>
      </c>
      <c r="Q44" s="26">
        <v>4.727</v>
      </c>
      <c r="R44" s="57">
        <v>13</v>
      </c>
      <c r="S44" s="46">
        <v>36</v>
      </c>
      <c r="T44" s="6">
        <v>0.07227</v>
      </c>
      <c r="U44" s="6">
        <v>0.399</v>
      </c>
      <c r="V44" s="6">
        <v>0.002</v>
      </c>
      <c r="W44" s="6">
        <v>0.007052</v>
      </c>
      <c r="X44" s="6">
        <f t="shared" si="0"/>
        <v>0.038</v>
      </c>
      <c r="Y44" s="47">
        <f t="shared" si="1"/>
        <v>0.2142857142857143</v>
      </c>
      <c r="Z44" s="47">
        <f t="shared" si="2"/>
        <v>0.07272727272727272</v>
      </c>
      <c r="AA44" s="47">
        <f t="shared" si="3"/>
        <v>2.2222222222222223</v>
      </c>
      <c r="AB44" s="47">
        <f t="shared" si="4"/>
        <v>4.285714285714286</v>
      </c>
      <c r="AC44" s="47">
        <f t="shared" si="5"/>
        <v>0.7142857142857143</v>
      </c>
      <c r="AD44" s="47">
        <f t="shared" si="6"/>
        <v>2</v>
      </c>
      <c r="AE44" s="47">
        <f t="shared" si="7"/>
        <v>1.064516129032258</v>
      </c>
      <c r="AF44" s="47">
        <f t="shared" si="8"/>
        <v>3.3820512820512816</v>
      </c>
      <c r="AG44" s="47">
        <f t="shared" si="9"/>
        <v>11.265</v>
      </c>
      <c r="AH44" s="47">
        <f t="shared" si="10"/>
        <v>39.375</v>
      </c>
      <c r="AI44" s="47">
        <f t="shared" si="11"/>
        <v>177.73913043478262</v>
      </c>
      <c r="AJ44" s="47">
        <f t="shared" si="12"/>
        <v>25</v>
      </c>
      <c r="AK44" s="47">
        <f t="shared" si="13"/>
        <v>209.8782857142857</v>
      </c>
      <c r="AL44" s="47">
        <f t="shared" si="14"/>
        <v>6.993870967741936</v>
      </c>
      <c r="AM44" s="47">
        <f t="shared" si="15"/>
        <v>24.9375</v>
      </c>
      <c r="AN44" s="47">
        <f t="shared" si="16"/>
        <v>0.06349206349206349</v>
      </c>
      <c r="AO44" s="47">
        <f t="shared" si="17"/>
        <v>0.2169846153846154</v>
      </c>
      <c r="AP44" s="28">
        <f t="shared" si="18"/>
        <v>18.74994508067418</v>
      </c>
      <c r="AQ44" s="28">
        <f t="shared" si="19"/>
        <v>2.7142857142857144</v>
      </c>
      <c r="AR44" s="48">
        <f t="shared" si="20"/>
        <v>232.47546743111963</v>
      </c>
      <c r="AS44" s="48">
        <f t="shared" si="21"/>
        <v>236.8782857142857</v>
      </c>
      <c r="AT44" s="48">
        <f t="shared" si="22"/>
        <v>0.9814131621651611</v>
      </c>
      <c r="AU44" s="49">
        <f t="shared" si="23"/>
        <v>-5.117103997451807</v>
      </c>
      <c r="AV44" s="48">
        <f t="shared" si="24"/>
        <v>0.8468676491704569</v>
      </c>
      <c r="AZ44" s="46"/>
      <c r="BD44" s="58"/>
    </row>
    <row r="45" spans="1:56" ht="12.75">
      <c r="A45" t="s">
        <v>82</v>
      </c>
      <c r="B45" s="56">
        <v>35820</v>
      </c>
      <c r="C45" s="46" t="s">
        <v>83</v>
      </c>
      <c r="D45" s="6">
        <v>0.006</v>
      </c>
      <c r="E45" s="6">
        <v>0.002</v>
      </c>
      <c r="F45" s="45">
        <v>0.02</v>
      </c>
      <c r="G45" s="45">
        <v>0.03</v>
      </c>
      <c r="H45" s="45">
        <v>0.033</v>
      </c>
      <c r="I45" s="53">
        <v>0.077</v>
      </c>
      <c r="J45" s="45">
        <v>0.011</v>
      </c>
      <c r="K45" s="6">
        <v>0.2253</v>
      </c>
      <c r="L45" s="6">
        <v>0.248</v>
      </c>
      <c r="M45" s="6">
        <v>0.5727</v>
      </c>
      <c r="N45" s="6">
        <v>4.8</v>
      </c>
      <c r="O45" s="45">
        <v>0.58</v>
      </c>
      <c r="P45" s="45">
        <v>8.85518</v>
      </c>
      <c r="Q45" s="26">
        <v>5.263</v>
      </c>
      <c r="R45" s="57">
        <v>12</v>
      </c>
      <c r="S45" s="46">
        <v>26</v>
      </c>
      <c r="T45" s="6">
        <v>0.09621</v>
      </c>
      <c r="U45" s="6">
        <v>0.6396</v>
      </c>
      <c r="V45" s="6">
        <v>0.002</v>
      </c>
      <c r="W45" s="6">
        <v>0.01522</v>
      </c>
      <c r="X45" s="6">
        <f t="shared" si="0"/>
        <v>0.11</v>
      </c>
      <c r="Y45" s="47">
        <f t="shared" si="1"/>
        <v>0.2142857142857143</v>
      </c>
      <c r="Z45" s="47">
        <f t="shared" si="2"/>
        <v>0.07272727272727272</v>
      </c>
      <c r="AA45" s="47">
        <f t="shared" si="3"/>
        <v>2.2222222222222223</v>
      </c>
      <c r="AB45" s="47">
        <f t="shared" si="4"/>
        <v>4.285714285714286</v>
      </c>
      <c r="AC45" s="47">
        <f t="shared" si="5"/>
        <v>2.357142857142857</v>
      </c>
      <c r="AD45" s="47">
        <f t="shared" si="6"/>
        <v>5.5</v>
      </c>
      <c r="AE45" s="47">
        <f t="shared" si="7"/>
        <v>1.064516129032258</v>
      </c>
      <c r="AF45" s="47">
        <f t="shared" si="8"/>
        <v>5.776923076923077</v>
      </c>
      <c r="AG45" s="47">
        <f t="shared" si="9"/>
        <v>12.4</v>
      </c>
      <c r="AH45" s="47">
        <f t="shared" si="10"/>
        <v>47.724999999999994</v>
      </c>
      <c r="AI45" s="47">
        <f t="shared" si="11"/>
        <v>208.69565217391303</v>
      </c>
      <c r="AJ45" s="47">
        <f t="shared" si="12"/>
        <v>36.25</v>
      </c>
      <c r="AK45" s="47">
        <f t="shared" si="13"/>
        <v>253.00514285714289</v>
      </c>
      <c r="AL45" s="47">
        <f t="shared" si="14"/>
        <v>9.310645161290322</v>
      </c>
      <c r="AM45" s="47">
        <f t="shared" si="15"/>
        <v>39.974999999999994</v>
      </c>
      <c r="AN45" s="47">
        <f t="shared" si="16"/>
        <v>0.06349206349206349</v>
      </c>
      <c r="AO45" s="47">
        <f t="shared" si="17"/>
        <v>0.4683076923076923</v>
      </c>
      <c r="AP45" s="28">
        <f t="shared" si="18"/>
        <v>5.457578610912711</v>
      </c>
      <c r="AQ45" s="28">
        <f t="shared" si="19"/>
        <v>7.857142857142858</v>
      </c>
      <c r="AR45" s="48">
        <f t="shared" si="20"/>
        <v>276.954718107979</v>
      </c>
      <c r="AS45" s="48">
        <f t="shared" si="21"/>
        <v>294.7551428571429</v>
      </c>
      <c r="AT45" s="48">
        <f t="shared" si="22"/>
        <v>0.9396094515039856</v>
      </c>
      <c r="AU45" s="49">
        <f t="shared" si="23"/>
        <v>-20.157567606306827</v>
      </c>
      <c r="AV45" s="48">
        <f t="shared" si="24"/>
        <v>0.8248672331998848</v>
      </c>
      <c r="AZ45" s="46"/>
      <c r="BD45" s="58"/>
    </row>
    <row r="46" spans="1:48" s="3" customFormat="1" ht="12.75">
      <c r="A46" s="3" t="s">
        <v>84</v>
      </c>
      <c r="B46" s="4">
        <v>35848</v>
      </c>
      <c r="C46" s="3">
        <v>599925</v>
      </c>
      <c r="D46" s="6">
        <v>0.006</v>
      </c>
      <c r="E46" s="6">
        <v>0.002</v>
      </c>
      <c r="F46" s="45">
        <v>0.02</v>
      </c>
      <c r="G46" s="45">
        <v>0.03</v>
      </c>
      <c r="H46" s="6">
        <v>0.01</v>
      </c>
      <c r="I46" s="53">
        <v>0.025</v>
      </c>
      <c r="J46" s="6">
        <v>0.0114</v>
      </c>
      <c r="K46" s="6">
        <v>0.1728</v>
      </c>
      <c r="L46" s="6">
        <v>0.09115</v>
      </c>
      <c r="M46" s="6">
        <v>0.07249</v>
      </c>
      <c r="N46" s="6">
        <v>0.5605</v>
      </c>
      <c r="O46" s="6">
        <v>0.143498</v>
      </c>
      <c r="P46" s="45">
        <v>1.16</v>
      </c>
      <c r="Q46" s="26">
        <v>5.951</v>
      </c>
      <c r="R46" s="46">
        <v>18</v>
      </c>
      <c r="S46" s="46">
        <v>5</v>
      </c>
      <c r="T46" s="59">
        <v>0.0985</v>
      </c>
      <c r="U46" s="6">
        <v>0.07</v>
      </c>
      <c r="V46" s="6">
        <v>0.002</v>
      </c>
      <c r="W46" s="6">
        <v>0.007165</v>
      </c>
      <c r="X46" s="6">
        <f t="shared" si="0"/>
        <v>0.035</v>
      </c>
      <c r="Y46" s="47">
        <f t="shared" si="1"/>
        <v>0.2142857142857143</v>
      </c>
      <c r="Z46" s="47">
        <f t="shared" si="2"/>
        <v>0.07272727272727272</v>
      </c>
      <c r="AA46" s="47">
        <f t="shared" si="3"/>
        <v>2.2222222222222223</v>
      </c>
      <c r="AB46" s="47">
        <f t="shared" si="4"/>
        <v>4.285714285714286</v>
      </c>
      <c r="AC46" s="47">
        <f t="shared" si="5"/>
        <v>0.7142857142857143</v>
      </c>
      <c r="AD46" s="47">
        <f t="shared" si="6"/>
        <v>1.7857142857142858</v>
      </c>
      <c r="AE46" s="47">
        <f t="shared" si="7"/>
        <v>1.103225806451613</v>
      </c>
      <c r="AF46" s="47">
        <f t="shared" si="8"/>
        <v>4.430769230769231</v>
      </c>
      <c r="AG46" s="47">
        <f t="shared" si="9"/>
        <v>4.5575</v>
      </c>
      <c r="AH46" s="47">
        <f t="shared" si="10"/>
        <v>6.040833333333333</v>
      </c>
      <c r="AI46" s="47">
        <f t="shared" si="11"/>
        <v>24.369565217391305</v>
      </c>
      <c r="AJ46" s="47">
        <f t="shared" si="12"/>
        <v>8.968625</v>
      </c>
      <c r="AK46" s="47">
        <f t="shared" si="13"/>
        <v>33.14285714285714</v>
      </c>
      <c r="AL46" s="47">
        <f t="shared" si="14"/>
        <v>9.53225806451613</v>
      </c>
      <c r="AM46" s="47">
        <f t="shared" si="15"/>
        <v>4.375</v>
      </c>
      <c r="AN46" s="47">
        <f t="shared" si="16"/>
        <v>0.06349206349206349</v>
      </c>
      <c r="AO46" s="47">
        <f t="shared" si="17"/>
        <v>0.22046153846153846</v>
      </c>
      <c r="AP46" s="28">
        <f t="shared" si="18"/>
        <v>1.1194378834671526</v>
      </c>
      <c r="AQ46" s="28">
        <f t="shared" si="19"/>
        <v>2.5</v>
      </c>
      <c r="AR46" s="48">
        <f t="shared" si="20"/>
        <v>40.11295349577958</v>
      </c>
      <c r="AS46" s="48">
        <f t="shared" si="21"/>
        <v>43.89719642857143</v>
      </c>
      <c r="AT46" s="48">
        <f t="shared" si="22"/>
        <v>0.9137930610454933</v>
      </c>
      <c r="AU46" s="49">
        <f t="shared" si="23"/>
        <v>-4.498528647077556</v>
      </c>
      <c r="AV46" s="48">
        <f t="shared" si="24"/>
        <v>0.7352886056971515</v>
      </c>
    </row>
    <row r="47" spans="1:48" s="3" customFormat="1" ht="12.75">
      <c r="A47" s="3" t="s">
        <v>85</v>
      </c>
      <c r="B47" s="4">
        <v>35855</v>
      </c>
      <c r="C47" s="3">
        <v>599926</v>
      </c>
      <c r="D47" s="6">
        <v>0.006</v>
      </c>
      <c r="E47" s="6">
        <v>0.002</v>
      </c>
      <c r="F47" s="45">
        <v>0.02</v>
      </c>
      <c r="G47" s="45">
        <v>0.03</v>
      </c>
      <c r="H47" s="6">
        <v>0.01</v>
      </c>
      <c r="I47" s="53">
        <v>0.025</v>
      </c>
      <c r="J47" s="6">
        <v>0.0099</v>
      </c>
      <c r="K47" s="6">
        <v>0.1296</v>
      </c>
      <c r="L47" s="6">
        <v>0.1173</v>
      </c>
      <c r="M47" s="6">
        <v>0.2385</v>
      </c>
      <c r="N47" s="6">
        <v>1.993</v>
      </c>
      <c r="O47" s="6">
        <v>0.452387</v>
      </c>
      <c r="P47" s="45">
        <v>3.49</v>
      </c>
      <c r="Q47" s="26">
        <v>5.475</v>
      </c>
      <c r="R47" s="46">
        <v>18</v>
      </c>
      <c r="S47" s="46">
        <v>14</v>
      </c>
      <c r="T47" s="59">
        <v>0.0985</v>
      </c>
      <c r="U47" s="6">
        <v>0.179</v>
      </c>
      <c r="V47" s="6">
        <v>0.002</v>
      </c>
      <c r="W47" s="6">
        <v>0.006806</v>
      </c>
      <c r="X47" s="6">
        <f t="shared" si="0"/>
        <v>0.035</v>
      </c>
      <c r="Y47" s="47">
        <f t="shared" si="1"/>
        <v>0.2142857142857143</v>
      </c>
      <c r="Z47" s="47">
        <f t="shared" si="2"/>
        <v>0.07272727272727272</v>
      </c>
      <c r="AA47" s="47">
        <f t="shared" si="3"/>
        <v>2.2222222222222223</v>
      </c>
      <c r="AB47" s="47">
        <f t="shared" si="4"/>
        <v>4.285714285714286</v>
      </c>
      <c r="AC47" s="47">
        <f t="shared" si="5"/>
        <v>0.7142857142857143</v>
      </c>
      <c r="AD47" s="47">
        <f t="shared" si="6"/>
        <v>1.7857142857142858</v>
      </c>
      <c r="AE47" s="47">
        <f t="shared" si="7"/>
        <v>0.9580645161290323</v>
      </c>
      <c r="AF47" s="47">
        <f t="shared" si="8"/>
        <v>3.323076923076923</v>
      </c>
      <c r="AG47" s="47">
        <f t="shared" si="9"/>
        <v>5.865</v>
      </c>
      <c r="AH47" s="47">
        <f t="shared" si="10"/>
        <v>19.875</v>
      </c>
      <c r="AI47" s="47">
        <f t="shared" si="11"/>
        <v>86.65217391304348</v>
      </c>
      <c r="AJ47" s="47">
        <f t="shared" si="12"/>
        <v>28.2741875</v>
      </c>
      <c r="AK47" s="47">
        <f t="shared" si="13"/>
        <v>99.71428571428571</v>
      </c>
      <c r="AL47" s="47">
        <f t="shared" si="14"/>
        <v>9.53225806451613</v>
      </c>
      <c r="AM47" s="47">
        <f t="shared" si="15"/>
        <v>11.1875</v>
      </c>
      <c r="AN47" s="47">
        <f t="shared" si="16"/>
        <v>0.06349206349206349</v>
      </c>
      <c r="AO47" s="47">
        <f t="shared" si="17"/>
        <v>0.20941538461538464</v>
      </c>
      <c r="AP47" s="28">
        <f t="shared" si="18"/>
        <v>3.3496543915782797</v>
      </c>
      <c r="AQ47" s="28">
        <f t="shared" si="19"/>
        <v>2.5</v>
      </c>
      <c r="AR47" s="48">
        <f t="shared" si="20"/>
        <v>116.42953655040611</v>
      </c>
      <c r="AS47" s="48">
        <f t="shared" si="21"/>
        <v>129.77418749999998</v>
      </c>
      <c r="AT47" s="48">
        <f t="shared" si="22"/>
        <v>0.8971702215466086</v>
      </c>
      <c r="AU47" s="49">
        <f t="shared" si="23"/>
        <v>-14.058936663879578</v>
      </c>
      <c r="AV47" s="48">
        <f t="shared" si="24"/>
        <v>0.8690046094431295</v>
      </c>
    </row>
    <row r="48" spans="1:48" s="3" customFormat="1" ht="12.75">
      <c r="A48" s="3" t="s">
        <v>86</v>
      </c>
      <c r="B48" s="4">
        <v>35862</v>
      </c>
      <c r="C48" s="3">
        <v>599927</v>
      </c>
      <c r="D48" s="6">
        <v>0.006</v>
      </c>
      <c r="E48" s="6">
        <v>0.002</v>
      </c>
      <c r="F48" s="45">
        <v>0.02</v>
      </c>
      <c r="G48" s="45">
        <v>0.03</v>
      </c>
      <c r="H48" s="6">
        <v>0.0696</v>
      </c>
      <c r="I48" s="53">
        <v>0.277</v>
      </c>
      <c r="J48" s="6">
        <v>0.0101</v>
      </c>
      <c r="K48" s="6">
        <v>0.1498</v>
      </c>
      <c r="L48" s="6">
        <v>0.2709</v>
      </c>
      <c r="M48" s="6">
        <v>0.6869</v>
      </c>
      <c r="N48" s="6">
        <v>5.821</v>
      </c>
      <c r="O48" s="6">
        <v>0.747234</v>
      </c>
      <c r="P48" s="6">
        <v>10.3787</v>
      </c>
      <c r="Q48" s="26">
        <v>4.586</v>
      </c>
      <c r="R48" s="46">
        <v>17</v>
      </c>
      <c r="S48" s="46">
        <v>17</v>
      </c>
      <c r="T48" s="59">
        <v>0.0985</v>
      </c>
      <c r="U48" s="6">
        <v>0.7502</v>
      </c>
      <c r="V48" s="6">
        <v>0.002</v>
      </c>
      <c r="W48" s="6">
        <v>0.00981</v>
      </c>
      <c r="X48" s="6">
        <f t="shared" si="0"/>
        <v>0.3466</v>
      </c>
      <c r="Y48" s="47">
        <f t="shared" si="1"/>
        <v>0.2142857142857143</v>
      </c>
      <c r="Z48" s="47">
        <f t="shared" si="2"/>
        <v>0.07272727272727272</v>
      </c>
      <c r="AA48" s="47">
        <f t="shared" si="3"/>
        <v>2.2222222222222223</v>
      </c>
      <c r="AB48" s="47">
        <f t="shared" si="4"/>
        <v>4.285714285714286</v>
      </c>
      <c r="AC48" s="47">
        <f t="shared" si="5"/>
        <v>4.9714285714285715</v>
      </c>
      <c r="AD48" s="47">
        <f t="shared" si="6"/>
        <v>19.78571428571429</v>
      </c>
      <c r="AE48" s="47">
        <f t="shared" si="7"/>
        <v>0.9774193548387096</v>
      </c>
      <c r="AF48" s="47">
        <f t="shared" si="8"/>
        <v>3.8410256410256407</v>
      </c>
      <c r="AG48" s="47">
        <f t="shared" si="9"/>
        <v>13.544999999999998</v>
      </c>
      <c r="AH48" s="47">
        <f t="shared" si="10"/>
        <v>57.24166666666666</v>
      </c>
      <c r="AI48" s="47">
        <f t="shared" si="11"/>
        <v>253.08695652173913</v>
      </c>
      <c r="AJ48" s="47">
        <f t="shared" si="12"/>
        <v>46.702124999999995</v>
      </c>
      <c r="AK48" s="47">
        <f t="shared" si="13"/>
        <v>296.5342857142857</v>
      </c>
      <c r="AL48" s="47">
        <f t="shared" si="14"/>
        <v>9.53225806451613</v>
      </c>
      <c r="AM48" s="47">
        <f t="shared" si="15"/>
        <v>46.887499999999996</v>
      </c>
      <c r="AN48" s="47">
        <f t="shared" si="16"/>
        <v>0.06349206349206349</v>
      </c>
      <c r="AO48" s="47">
        <f t="shared" si="17"/>
        <v>0.3018461538461538</v>
      </c>
      <c r="AP48" s="28">
        <f t="shared" si="18"/>
        <v>25.94179362118813</v>
      </c>
      <c r="AQ48" s="28">
        <f t="shared" si="19"/>
        <v>24.75714285714286</v>
      </c>
      <c r="AR48" s="48">
        <f t="shared" si="20"/>
        <v>332.68607740086</v>
      </c>
      <c r="AS48" s="48">
        <f t="shared" si="21"/>
        <v>363.022125</v>
      </c>
      <c r="AT48" s="48">
        <f t="shared" si="22"/>
        <v>0.9164347142777041</v>
      </c>
      <c r="AU48" s="49">
        <f t="shared" si="23"/>
        <v>-35.30747617056858</v>
      </c>
      <c r="AV48" s="48">
        <f t="shared" si="24"/>
        <v>0.8534829485639694</v>
      </c>
    </row>
    <row r="49" spans="1:48" s="3" customFormat="1" ht="12.75">
      <c r="A49" s="3" t="s">
        <v>87</v>
      </c>
      <c r="B49" s="4">
        <v>35890</v>
      </c>
      <c r="C49" s="3">
        <v>599928</v>
      </c>
      <c r="D49" s="6">
        <v>0.006</v>
      </c>
      <c r="E49" s="6">
        <v>0.002</v>
      </c>
      <c r="F49" s="45">
        <v>0.02293</v>
      </c>
      <c r="G49" s="45">
        <v>0.03</v>
      </c>
      <c r="H49" s="6">
        <v>0.0782</v>
      </c>
      <c r="I49" s="53">
        <v>0.025</v>
      </c>
      <c r="J49" s="6">
        <v>0.021</v>
      </c>
      <c r="K49" s="6">
        <v>0.1297</v>
      </c>
      <c r="L49" s="6">
        <v>0.05699</v>
      </c>
      <c r="M49" s="6">
        <v>0.05162</v>
      </c>
      <c r="N49" s="6">
        <v>0.1706</v>
      </c>
      <c r="O49" s="6">
        <v>0.253744</v>
      </c>
      <c r="P49" s="6">
        <v>0.4</v>
      </c>
      <c r="Q49" s="26">
        <v>5.736</v>
      </c>
      <c r="R49" s="46">
        <v>17</v>
      </c>
      <c r="S49" s="46">
        <v>2</v>
      </c>
      <c r="T49" s="6">
        <v>0.1304</v>
      </c>
      <c r="U49" s="6">
        <v>0.1126</v>
      </c>
      <c r="V49" s="6">
        <v>0.004221</v>
      </c>
      <c r="W49" s="6">
        <v>0.01238</v>
      </c>
      <c r="X49" s="6">
        <f t="shared" si="0"/>
        <v>0.10320000000000001</v>
      </c>
      <c r="Y49" s="47">
        <f t="shared" si="1"/>
        <v>0.2142857142857143</v>
      </c>
      <c r="Z49" s="47">
        <f t="shared" si="2"/>
        <v>0.07272727272727272</v>
      </c>
      <c r="AA49" s="47">
        <f t="shared" si="3"/>
        <v>2.5477777777777777</v>
      </c>
      <c r="AB49" s="47">
        <f t="shared" si="4"/>
        <v>4.285714285714286</v>
      </c>
      <c r="AC49" s="47">
        <f t="shared" si="5"/>
        <v>5.585714285714286</v>
      </c>
      <c r="AD49" s="47">
        <f t="shared" si="6"/>
        <v>1.7857142857142858</v>
      </c>
      <c r="AE49" s="47">
        <f t="shared" si="7"/>
        <v>2.032258064516129</v>
      </c>
      <c r="AF49" s="47">
        <f t="shared" si="8"/>
        <v>3.325641025641026</v>
      </c>
      <c r="AG49" s="47">
        <f t="shared" si="9"/>
        <v>2.8495</v>
      </c>
      <c r="AH49" s="47">
        <f t="shared" si="10"/>
        <v>4.301666666666667</v>
      </c>
      <c r="AI49" s="47">
        <f t="shared" si="11"/>
        <v>7.417391304347826</v>
      </c>
      <c r="AJ49" s="47">
        <f t="shared" si="12"/>
        <v>15.859000000000002</v>
      </c>
      <c r="AK49" s="47">
        <f t="shared" si="13"/>
        <v>11.428571428571429</v>
      </c>
      <c r="AL49" s="47">
        <f t="shared" si="14"/>
        <v>12.619354838709677</v>
      </c>
      <c r="AM49" s="47">
        <f t="shared" si="15"/>
        <v>7.0375000000000005</v>
      </c>
      <c r="AN49" s="47">
        <f t="shared" si="16"/>
        <v>0.134</v>
      </c>
      <c r="AO49" s="47">
        <f t="shared" si="17"/>
        <v>0.3809230769230769</v>
      </c>
      <c r="AP49" s="28">
        <f t="shared" si="18"/>
        <v>1.8365383433483473</v>
      </c>
      <c r="AQ49" s="28">
        <f t="shared" si="19"/>
        <v>7.371428571428572</v>
      </c>
      <c r="AR49" s="48">
        <f t="shared" si="20"/>
        <v>23.479913282369804</v>
      </c>
      <c r="AS49" s="48">
        <f t="shared" si="21"/>
        <v>29.073285714285717</v>
      </c>
      <c r="AT49" s="48">
        <f t="shared" si="22"/>
        <v>0.8076112728748955</v>
      </c>
      <c r="AU49" s="49">
        <f t="shared" si="23"/>
        <v>-11.179086717630199</v>
      </c>
      <c r="AV49" s="48">
        <f t="shared" si="24"/>
        <v>0.6490217391304348</v>
      </c>
    </row>
    <row r="50" spans="1:52" ht="12.75">
      <c r="A50" s="3" t="s">
        <v>88</v>
      </c>
      <c r="B50" s="54">
        <v>36104</v>
      </c>
      <c r="C50" s="3">
        <v>639479</v>
      </c>
      <c r="D50" s="6">
        <v>0.006</v>
      </c>
      <c r="E50" s="6">
        <v>0.002</v>
      </c>
      <c r="F50" s="45">
        <v>0.02</v>
      </c>
      <c r="G50" s="45">
        <v>0.03</v>
      </c>
      <c r="H50" s="6">
        <v>0.01</v>
      </c>
      <c r="I50" s="7">
        <v>0.029</v>
      </c>
      <c r="J50" s="6">
        <v>0.005</v>
      </c>
      <c r="K50" s="6">
        <v>0.1</v>
      </c>
      <c r="L50" s="6">
        <v>0.031</v>
      </c>
      <c r="M50" s="6">
        <v>0.03</v>
      </c>
      <c r="N50" s="6">
        <v>0.29</v>
      </c>
      <c r="O50" s="6">
        <v>0.08</v>
      </c>
      <c r="P50" s="6">
        <v>0.52</v>
      </c>
      <c r="Q50" s="26">
        <v>5.179</v>
      </c>
      <c r="R50" s="46">
        <v>15</v>
      </c>
      <c r="S50" s="46">
        <v>5</v>
      </c>
      <c r="T50" s="45">
        <v>0.05</v>
      </c>
      <c r="U50" s="6">
        <v>0.07</v>
      </c>
      <c r="V50" s="6">
        <v>0.002</v>
      </c>
      <c r="W50" s="6">
        <v>0.003</v>
      </c>
      <c r="X50" s="6">
        <f t="shared" si="0"/>
        <v>0.039</v>
      </c>
      <c r="Y50" s="47">
        <f t="shared" si="1"/>
        <v>0.2142857142857143</v>
      </c>
      <c r="Z50" s="47">
        <f t="shared" si="2"/>
        <v>0.07272727272727272</v>
      </c>
      <c r="AA50" s="47">
        <f t="shared" si="3"/>
        <v>2.2222222222222223</v>
      </c>
      <c r="AB50" s="47">
        <f t="shared" si="4"/>
        <v>4.285714285714286</v>
      </c>
      <c r="AC50" s="47">
        <f t="shared" si="5"/>
        <v>0.7142857142857143</v>
      </c>
      <c r="AD50" s="47">
        <f t="shared" si="6"/>
        <v>2.0714285714285716</v>
      </c>
      <c r="AE50" s="47">
        <f t="shared" si="7"/>
        <v>0.4838709677419355</v>
      </c>
      <c r="AF50" s="47">
        <f t="shared" si="8"/>
        <v>2.5641025641025643</v>
      </c>
      <c r="AG50" s="47">
        <f t="shared" si="9"/>
        <v>1.55</v>
      </c>
      <c r="AH50" s="47">
        <f t="shared" si="10"/>
        <v>2.5</v>
      </c>
      <c r="AI50" s="47">
        <f t="shared" si="11"/>
        <v>12.608695652173912</v>
      </c>
      <c r="AJ50" s="47">
        <f t="shared" si="12"/>
        <v>5</v>
      </c>
      <c r="AK50" s="47">
        <f t="shared" si="13"/>
        <v>14.857142857142858</v>
      </c>
      <c r="AL50" s="47">
        <f t="shared" si="14"/>
        <v>4.838709677419355</v>
      </c>
      <c r="AM50" s="47">
        <f t="shared" si="15"/>
        <v>4.375</v>
      </c>
      <c r="AN50" s="47">
        <f t="shared" si="16"/>
        <v>0.06349206349206349</v>
      </c>
      <c r="AO50" s="47">
        <f t="shared" si="17"/>
        <v>0.09230769230769231</v>
      </c>
      <c r="AP50" s="28">
        <f t="shared" si="18"/>
        <v>6.622165037017616</v>
      </c>
      <c r="AQ50" s="28">
        <f t="shared" si="19"/>
        <v>2.785714285714286</v>
      </c>
      <c r="AR50" s="48">
        <f t="shared" si="20"/>
        <v>19.937083930562192</v>
      </c>
      <c r="AS50" s="48">
        <f t="shared" si="21"/>
        <v>21.92857142857143</v>
      </c>
      <c r="AT50" s="48">
        <f t="shared" si="22"/>
        <v>0.90918298054681</v>
      </c>
      <c r="AU50" s="49">
        <f t="shared" si="23"/>
        <v>-2.705773212294954</v>
      </c>
      <c r="AV50" s="48">
        <f t="shared" si="24"/>
        <v>0.8486622073578595</v>
      </c>
      <c r="AZ50" s="3"/>
    </row>
    <row r="51" spans="1:52" ht="12.75">
      <c r="A51" s="3" t="s">
        <v>89</v>
      </c>
      <c r="B51" s="54">
        <v>36116</v>
      </c>
      <c r="C51" s="3">
        <v>639480</v>
      </c>
      <c r="D51" s="6">
        <v>0.006</v>
      </c>
      <c r="E51" s="6">
        <v>0.002</v>
      </c>
      <c r="F51" s="45">
        <v>0.02</v>
      </c>
      <c r="G51" s="45">
        <v>0.03</v>
      </c>
      <c r="H51" s="6">
        <v>0.01</v>
      </c>
      <c r="I51" s="7">
        <v>0.033</v>
      </c>
      <c r="J51" s="6">
        <v>0.005</v>
      </c>
      <c r="K51" s="6">
        <v>0.13</v>
      </c>
      <c r="L51" s="6">
        <v>0.143</v>
      </c>
      <c r="M51" s="6">
        <v>0.3</v>
      </c>
      <c r="N51" s="6">
        <v>2.65</v>
      </c>
      <c r="O51" s="6">
        <v>0.24</v>
      </c>
      <c r="P51" s="6">
        <v>4.64</v>
      </c>
      <c r="Q51" s="26">
        <v>5.154</v>
      </c>
      <c r="R51" s="46">
        <v>15</v>
      </c>
      <c r="S51" s="46">
        <v>18</v>
      </c>
      <c r="T51" s="45">
        <v>0.05</v>
      </c>
      <c r="U51" s="6">
        <v>0.26</v>
      </c>
      <c r="V51" s="6">
        <v>0.002</v>
      </c>
      <c r="W51" s="6">
        <v>0.006</v>
      </c>
      <c r="X51" s="6">
        <f t="shared" si="0"/>
        <v>0.043000000000000003</v>
      </c>
      <c r="Y51" s="47">
        <f t="shared" si="1"/>
        <v>0.2142857142857143</v>
      </c>
      <c r="Z51" s="47">
        <f t="shared" si="2"/>
        <v>0.07272727272727272</v>
      </c>
      <c r="AA51" s="47">
        <f t="shared" si="3"/>
        <v>2.2222222222222223</v>
      </c>
      <c r="AB51" s="47">
        <f t="shared" si="4"/>
        <v>4.285714285714286</v>
      </c>
      <c r="AC51" s="47">
        <f t="shared" si="5"/>
        <v>0.7142857142857143</v>
      </c>
      <c r="AD51" s="47">
        <f t="shared" si="6"/>
        <v>2.357142857142857</v>
      </c>
      <c r="AE51" s="47">
        <f t="shared" si="7"/>
        <v>0.4838709677419355</v>
      </c>
      <c r="AF51" s="47">
        <f t="shared" si="8"/>
        <v>3.3333333333333335</v>
      </c>
      <c r="AG51" s="47">
        <f t="shared" si="9"/>
        <v>7.1499999999999995</v>
      </c>
      <c r="AH51" s="47">
        <f t="shared" si="10"/>
        <v>24.999999999999996</v>
      </c>
      <c r="AI51" s="47">
        <f t="shared" si="11"/>
        <v>115.21739130434783</v>
      </c>
      <c r="AJ51" s="47">
        <f t="shared" si="12"/>
        <v>15</v>
      </c>
      <c r="AK51" s="47">
        <f t="shared" si="13"/>
        <v>132.57142857142856</v>
      </c>
      <c r="AL51" s="47">
        <f t="shared" si="14"/>
        <v>4.838709677419355</v>
      </c>
      <c r="AM51" s="47">
        <f t="shared" si="15"/>
        <v>16.25</v>
      </c>
      <c r="AN51" s="47">
        <f t="shared" si="16"/>
        <v>0.06349206349206349</v>
      </c>
      <c r="AO51" s="47">
        <f t="shared" si="17"/>
        <v>0.18461538461538463</v>
      </c>
      <c r="AP51" s="28">
        <f t="shared" si="18"/>
        <v>7.014552984199716</v>
      </c>
      <c r="AQ51" s="28">
        <f t="shared" si="19"/>
        <v>3.0714285714285716</v>
      </c>
      <c r="AR51" s="48">
        <f t="shared" si="20"/>
        <v>151.41501035196688</v>
      </c>
      <c r="AS51" s="48">
        <f t="shared" si="21"/>
        <v>149.92857142857142</v>
      </c>
      <c r="AT51" s="48">
        <f t="shared" si="22"/>
        <v>1.0099143139245053</v>
      </c>
      <c r="AU51" s="49">
        <f t="shared" si="23"/>
        <v>0.7721532091097458</v>
      </c>
      <c r="AV51" s="48">
        <f t="shared" si="24"/>
        <v>0.8690967016491755</v>
      </c>
      <c r="AZ51" s="3"/>
    </row>
    <row r="52" spans="1:52" ht="12.75">
      <c r="A52" s="3" t="s">
        <v>90</v>
      </c>
      <c r="B52" s="54">
        <v>36158</v>
      </c>
      <c r="C52" s="3">
        <v>639481</v>
      </c>
      <c r="D52" s="6">
        <v>0.006</v>
      </c>
      <c r="E52" s="6">
        <v>0.002</v>
      </c>
      <c r="F52" s="45">
        <v>0.02</v>
      </c>
      <c r="G52" s="45">
        <v>0.03</v>
      </c>
      <c r="H52" s="6">
        <v>0.01</v>
      </c>
      <c r="I52" s="7">
        <v>0.046</v>
      </c>
      <c r="J52" s="6">
        <v>0.005</v>
      </c>
      <c r="K52" s="6">
        <v>0.1</v>
      </c>
      <c r="L52" s="6">
        <v>0.113</v>
      </c>
      <c r="M52" s="6">
        <v>0.23</v>
      </c>
      <c r="N52" s="6">
        <v>1.92</v>
      </c>
      <c r="O52" s="6">
        <v>0.19</v>
      </c>
      <c r="P52" s="6">
        <v>3.24</v>
      </c>
      <c r="Q52" s="26">
        <v>5.127</v>
      </c>
      <c r="R52" s="46">
        <v>18</v>
      </c>
      <c r="S52" s="46">
        <v>15</v>
      </c>
      <c r="T52" s="45">
        <v>0.05</v>
      </c>
      <c r="U52" s="6">
        <v>0.21</v>
      </c>
      <c r="V52" s="6">
        <v>0.002</v>
      </c>
      <c r="W52" s="6">
        <v>0.003</v>
      </c>
      <c r="X52" s="6">
        <f t="shared" si="0"/>
        <v>0.056</v>
      </c>
      <c r="Y52" s="47">
        <f t="shared" si="1"/>
        <v>0.2142857142857143</v>
      </c>
      <c r="Z52" s="47">
        <f t="shared" si="2"/>
        <v>0.07272727272727272</v>
      </c>
      <c r="AA52" s="47">
        <f t="shared" si="3"/>
        <v>2.2222222222222223</v>
      </c>
      <c r="AB52" s="47">
        <f t="shared" si="4"/>
        <v>4.285714285714286</v>
      </c>
      <c r="AC52" s="47">
        <f t="shared" si="5"/>
        <v>0.7142857142857143</v>
      </c>
      <c r="AD52" s="47">
        <f t="shared" si="6"/>
        <v>3.2857142857142856</v>
      </c>
      <c r="AE52" s="47">
        <f t="shared" si="7"/>
        <v>0.4838709677419355</v>
      </c>
      <c r="AF52" s="47">
        <f t="shared" si="8"/>
        <v>2.5641025641025643</v>
      </c>
      <c r="AG52" s="47">
        <f t="shared" si="9"/>
        <v>5.65</v>
      </c>
      <c r="AH52" s="47">
        <f t="shared" si="10"/>
        <v>19.166666666666668</v>
      </c>
      <c r="AI52" s="47">
        <f t="shared" si="11"/>
        <v>83.4782608695652</v>
      </c>
      <c r="AJ52" s="47">
        <f t="shared" si="12"/>
        <v>11.875</v>
      </c>
      <c r="AK52" s="47">
        <f t="shared" si="13"/>
        <v>92.57142857142858</v>
      </c>
      <c r="AL52" s="47">
        <f t="shared" si="14"/>
        <v>4.838709677419355</v>
      </c>
      <c r="AM52" s="47">
        <f t="shared" si="15"/>
        <v>13.125</v>
      </c>
      <c r="AN52" s="47">
        <f t="shared" si="16"/>
        <v>0.06349206349206349</v>
      </c>
      <c r="AO52" s="47">
        <f t="shared" si="17"/>
        <v>0.09230769230769231</v>
      </c>
      <c r="AP52" s="28">
        <f t="shared" si="18"/>
        <v>7.464487584100672</v>
      </c>
      <c r="AQ52" s="28">
        <f t="shared" si="19"/>
        <v>4</v>
      </c>
      <c r="AR52" s="48">
        <f t="shared" si="20"/>
        <v>111.57331581462014</v>
      </c>
      <c r="AS52" s="48">
        <f t="shared" si="21"/>
        <v>107.73214285714286</v>
      </c>
      <c r="AT52" s="48">
        <f t="shared" si="22"/>
        <v>1.0356548459503943</v>
      </c>
      <c r="AU52" s="49">
        <f t="shared" si="23"/>
        <v>3.1268872431915753</v>
      </c>
      <c r="AV52" s="48">
        <f t="shared" si="24"/>
        <v>0.901771336553945</v>
      </c>
      <c r="AZ52" s="3"/>
    </row>
    <row r="53" spans="1:52" ht="12.75">
      <c r="A53" s="3" t="s">
        <v>91</v>
      </c>
      <c r="B53" s="54">
        <v>36172</v>
      </c>
      <c r="C53" s="3">
        <v>639482</v>
      </c>
      <c r="D53" s="6">
        <v>0.006</v>
      </c>
      <c r="E53" s="6">
        <v>0.002</v>
      </c>
      <c r="F53" s="45">
        <v>0.02</v>
      </c>
      <c r="G53" s="45">
        <v>0.03</v>
      </c>
      <c r="H53" s="6">
        <v>0.113</v>
      </c>
      <c r="I53" s="7">
        <v>0.18</v>
      </c>
      <c r="J53" s="6">
        <v>0.005</v>
      </c>
      <c r="K53" s="6">
        <v>0.1</v>
      </c>
      <c r="L53" s="6">
        <v>0.072</v>
      </c>
      <c r="M53" s="6">
        <v>0.03</v>
      </c>
      <c r="N53" s="6">
        <v>0.22</v>
      </c>
      <c r="O53" s="6">
        <v>0.17</v>
      </c>
      <c r="P53" s="6">
        <v>0.4</v>
      </c>
      <c r="Q53" s="26">
        <v>5.002</v>
      </c>
      <c r="R53" s="46">
        <v>19</v>
      </c>
      <c r="S53" s="46">
        <v>10</v>
      </c>
      <c r="T53" s="45">
        <v>0.05</v>
      </c>
      <c r="U53" s="6">
        <v>0.2</v>
      </c>
      <c r="V53" s="6">
        <v>0.002</v>
      </c>
      <c r="W53" s="6">
        <v>0.003</v>
      </c>
      <c r="X53" s="6">
        <f t="shared" si="0"/>
        <v>0.293</v>
      </c>
      <c r="Y53" s="47">
        <f t="shared" si="1"/>
        <v>0.2142857142857143</v>
      </c>
      <c r="Z53" s="47">
        <f t="shared" si="2"/>
        <v>0.07272727272727272</v>
      </c>
      <c r="AA53" s="47">
        <f t="shared" si="3"/>
        <v>2.2222222222222223</v>
      </c>
      <c r="AB53" s="47">
        <f t="shared" si="4"/>
        <v>4.285714285714286</v>
      </c>
      <c r="AC53" s="47">
        <f t="shared" si="5"/>
        <v>8.071428571428571</v>
      </c>
      <c r="AD53" s="47">
        <f t="shared" si="6"/>
        <v>12.857142857142858</v>
      </c>
      <c r="AE53" s="47">
        <f t="shared" si="7"/>
        <v>0.4838709677419355</v>
      </c>
      <c r="AF53" s="47">
        <f t="shared" si="8"/>
        <v>2.5641025641025643</v>
      </c>
      <c r="AG53" s="47">
        <f t="shared" si="9"/>
        <v>3.6</v>
      </c>
      <c r="AH53" s="47">
        <f t="shared" si="10"/>
        <v>2.5</v>
      </c>
      <c r="AI53" s="47">
        <f t="shared" si="11"/>
        <v>9.565217391304348</v>
      </c>
      <c r="AJ53" s="47">
        <f t="shared" si="12"/>
        <v>10.625</v>
      </c>
      <c r="AK53" s="47">
        <f t="shared" si="13"/>
        <v>11.428571428571429</v>
      </c>
      <c r="AL53" s="47">
        <f t="shared" si="14"/>
        <v>4.838709677419355</v>
      </c>
      <c r="AM53" s="47">
        <f t="shared" si="15"/>
        <v>12.5</v>
      </c>
      <c r="AN53" s="47">
        <f t="shared" si="16"/>
        <v>0.06349206349206349</v>
      </c>
      <c r="AO53" s="47">
        <f t="shared" si="17"/>
        <v>0.09230769230769231</v>
      </c>
      <c r="AP53" s="28">
        <f t="shared" si="18"/>
        <v>9.954054173515276</v>
      </c>
      <c r="AQ53" s="28">
        <f t="shared" si="19"/>
        <v>20.92857142857143</v>
      </c>
      <c r="AR53" s="48">
        <f t="shared" si="20"/>
        <v>26.30074852683548</v>
      </c>
      <c r="AS53" s="48">
        <f t="shared" si="21"/>
        <v>34.910714285714285</v>
      </c>
      <c r="AT53" s="48">
        <f t="shared" si="22"/>
        <v>0.7533718248096097</v>
      </c>
      <c r="AU53" s="49">
        <f t="shared" si="23"/>
        <v>-16.681394330307374</v>
      </c>
      <c r="AV53" s="48">
        <f t="shared" si="24"/>
        <v>0.8369565217391304</v>
      </c>
      <c r="AZ53" s="38"/>
    </row>
    <row r="54" spans="1:52" ht="12.75">
      <c r="A54" s="3" t="s">
        <v>92</v>
      </c>
      <c r="B54" s="54">
        <v>36200</v>
      </c>
      <c r="C54" s="3">
        <v>639483</v>
      </c>
      <c r="D54" s="6">
        <v>0.006</v>
      </c>
      <c r="E54" s="6">
        <v>0.002</v>
      </c>
      <c r="F54" s="45">
        <v>0.02</v>
      </c>
      <c r="G54" s="45">
        <v>0.03</v>
      </c>
      <c r="H54" s="6">
        <v>0.01</v>
      </c>
      <c r="I54" s="7">
        <v>0.028</v>
      </c>
      <c r="J54" s="6">
        <v>0.005</v>
      </c>
      <c r="K54" s="6">
        <v>0.29</v>
      </c>
      <c r="L54" s="6">
        <v>0.378</v>
      </c>
      <c r="M54" s="6">
        <v>0.96</v>
      </c>
      <c r="N54" s="6">
        <v>7.98</v>
      </c>
      <c r="O54" s="6">
        <v>0.77</v>
      </c>
      <c r="P54" s="6">
        <v>14.38</v>
      </c>
      <c r="Q54" s="26">
        <v>5.139</v>
      </c>
      <c r="R54" s="46">
        <v>18</v>
      </c>
      <c r="S54" s="46">
        <v>54</v>
      </c>
      <c r="T54" s="45">
        <v>0.05</v>
      </c>
      <c r="U54" s="6">
        <v>0.79</v>
      </c>
      <c r="V54" s="6">
        <v>0.002</v>
      </c>
      <c r="W54" s="6">
        <v>0.005</v>
      </c>
      <c r="X54" s="6">
        <f t="shared" si="0"/>
        <v>0.038</v>
      </c>
      <c r="Y54" s="47">
        <f t="shared" si="1"/>
        <v>0.2142857142857143</v>
      </c>
      <c r="Z54" s="47">
        <f t="shared" si="2"/>
        <v>0.07272727272727272</v>
      </c>
      <c r="AA54" s="47">
        <f t="shared" si="3"/>
        <v>2.2222222222222223</v>
      </c>
      <c r="AB54" s="47">
        <f t="shared" si="4"/>
        <v>4.285714285714286</v>
      </c>
      <c r="AC54" s="47">
        <f t="shared" si="5"/>
        <v>0.7142857142857143</v>
      </c>
      <c r="AD54" s="47">
        <f t="shared" si="6"/>
        <v>2</v>
      </c>
      <c r="AE54" s="47">
        <f t="shared" si="7"/>
        <v>0.4838709677419355</v>
      </c>
      <c r="AF54" s="47">
        <f t="shared" si="8"/>
        <v>7.435897435897435</v>
      </c>
      <c r="AG54" s="47">
        <f t="shared" si="9"/>
        <v>18.9</v>
      </c>
      <c r="AH54" s="47">
        <f t="shared" si="10"/>
        <v>80</v>
      </c>
      <c r="AI54" s="47">
        <f t="shared" si="11"/>
        <v>346.95652173913044</v>
      </c>
      <c r="AJ54" s="47">
        <f t="shared" si="12"/>
        <v>48.125</v>
      </c>
      <c r="AK54" s="47">
        <f t="shared" si="13"/>
        <v>410.8571428571429</v>
      </c>
      <c r="AL54" s="47">
        <f t="shared" si="14"/>
        <v>4.838709677419355</v>
      </c>
      <c r="AM54" s="47">
        <f t="shared" si="15"/>
        <v>49.375</v>
      </c>
      <c r="AN54" s="47">
        <f t="shared" si="16"/>
        <v>0.06349206349206349</v>
      </c>
      <c r="AO54" s="47">
        <f t="shared" si="17"/>
        <v>0.15384615384615385</v>
      </c>
      <c r="AP54" s="28">
        <f t="shared" si="18"/>
        <v>7.2610595743515445</v>
      </c>
      <c r="AQ54" s="28">
        <f t="shared" si="19"/>
        <v>2.7142857142857144</v>
      </c>
      <c r="AR54" s="48">
        <f t="shared" si="20"/>
        <v>454.0067048893136</v>
      </c>
      <c r="AS54" s="48">
        <f t="shared" si="21"/>
        <v>460.9821428571429</v>
      </c>
      <c r="AT54" s="48">
        <f t="shared" si="22"/>
        <v>0.9848683119814666</v>
      </c>
      <c r="AU54" s="49">
        <f t="shared" si="23"/>
        <v>-7.689723682115016</v>
      </c>
      <c r="AV54" s="48">
        <f t="shared" si="24"/>
        <v>0.8444699764165204</v>
      </c>
      <c r="AZ54" s="3"/>
    </row>
    <row r="55" spans="1:52" ht="12.75">
      <c r="A55" s="3" t="s">
        <v>93</v>
      </c>
      <c r="B55" s="54">
        <v>36215</v>
      </c>
      <c r="C55" s="3">
        <v>639484</v>
      </c>
      <c r="D55" s="6">
        <v>0.006</v>
      </c>
      <c r="E55" s="6">
        <v>0.002</v>
      </c>
      <c r="F55" s="45">
        <v>0.02</v>
      </c>
      <c r="G55" s="45">
        <v>0.03</v>
      </c>
      <c r="H55" s="6">
        <v>0.01</v>
      </c>
      <c r="I55" s="7">
        <v>0.063</v>
      </c>
      <c r="J55" s="6">
        <v>0.005</v>
      </c>
      <c r="K55" s="6">
        <v>0.36</v>
      </c>
      <c r="L55" s="6">
        <v>0.502</v>
      </c>
      <c r="M55" s="6">
        <v>1.16</v>
      </c>
      <c r="N55" s="6">
        <v>9.72</v>
      </c>
      <c r="O55" s="6">
        <v>0.85</v>
      </c>
      <c r="P55" s="6">
        <v>17.35</v>
      </c>
      <c r="Q55" s="26">
        <v>5.198</v>
      </c>
      <c r="R55" s="46">
        <v>18</v>
      </c>
      <c r="S55" s="46">
        <v>63</v>
      </c>
      <c r="T55" s="45">
        <v>0.05</v>
      </c>
      <c r="U55" s="6">
        <v>0.92</v>
      </c>
      <c r="V55" s="6">
        <v>0.002</v>
      </c>
      <c r="W55" s="6">
        <v>0.006</v>
      </c>
      <c r="X55" s="6">
        <f t="shared" si="0"/>
        <v>0.073</v>
      </c>
      <c r="Y55" s="47">
        <f t="shared" si="1"/>
        <v>0.2142857142857143</v>
      </c>
      <c r="Z55" s="47">
        <f t="shared" si="2"/>
        <v>0.07272727272727272</v>
      </c>
      <c r="AA55" s="47">
        <f t="shared" si="3"/>
        <v>2.2222222222222223</v>
      </c>
      <c r="AB55" s="47">
        <f t="shared" si="4"/>
        <v>4.285714285714286</v>
      </c>
      <c r="AC55" s="47">
        <f t="shared" si="5"/>
        <v>0.7142857142857143</v>
      </c>
      <c r="AD55" s="47">
        <f t="shared" si="6"/>
        <v>4.5</v>
      </c>
      <c r="AE55" s="47">
        <f t="shared" si="7"/>
        <v>0.4838709677419355</v>
      </c>
      <c r="AF55" s="47">
        <f t="shared" si="8"/>
        <v>9.23076923076923</v>
      </c>
      <c r="AG55" s="47">
        <f t="shared" si="9"/>
        <v>25.1</v>
      </c>
      <c r="AH55" s="47">
        <f t="shared" si="10"/>
        <v>96.66666666666667</v>
      </c>
      <c r="AI55" s="47">
        <f t="shared" si="11"/>
        <v>422.60869565217394</v>
      </c>
      <c r="AJ55" s="47">
        <f t="shared" si="12"/>
        <v>53.125</v>
      </c>
      <c r="AK55" s="47">
        <f t="shared" si="13"/>
        <v>495.7142857142858</v>
      </c>
      <c r="AL55" s="47">
        <f t="shared" si="14"/>
        <v>4.838709677419355</v>
      </c>
      <c r="AM55" s="47">
        <f t="shared" si="15"/>
        <v>57.5</v>
      </c>
      <c r="AN55" s="47">
        <f t="shared" si="16"/>
        <v>0.06349206349206349</v>
      </c>
      <c r="AO55" s="47">
        <f t="shared" si="17"/>
        <v>0.18461538461538463</v>
      </c>
      <c r="AP55" s="28">
        <f t="shared" si="18"/>
        <v>6.338697112569265</v>
      </c>
      <c r="AQ55" s="28">
        <f t="shared" si="19"/>
        <v>5.214285714285714</v>
      </c>
      <c r="AR55" s="48">
        <f t="shared" si="20"/>
        <v>554.3204172638955</v>
      </c>
      <c r="AS55" s="48">
        <f t="shared" si="21"/>
        <v>553.3392857142858</v>
      </c>
      <c r="AT55" s="48">
        <f t="shared" si="22"/>
        <v>1.0017731102326184</v>
      </c>
      <c r="AU55" s="49">
        <f t="shared" si="23"/>
        <v>0.26684583532403394</v>
      </c>
      <c r="AV55" s="48">
        <f t="shared" si="24"/>
        <v>0.8525247462723968</v>
      </c>
      <c r="AZ55" s="3"/>
    </row>
    <row r="56" spans="1:52" ht="12.75">
      <c r="A56" s="3" t="s">
        <v>94</v>
      </c>
      <c r="B56" s="54">
        <v>36230</v>
      </c>
      <c r="C56" s="3">
        <v>639485</v>
      </c>
      <c r="D56" s="6">
        <v>0.006</v>
      </c>
      <c r="E56" s="6">
        <v>0.002</v>
      </c>
      <c r="F56" s="45">
        <v>0.02</v>
      </c>
      <c r="G56" s="45">
        <v>0.03</v>
      </c>
      <c r="H56" s="6">
        <v>0.45</v>
      </c>
      <c r="I56" s="7">
        <v>0.668</v>
      </c>
      <c r="J56" s="6">
        <v>0.005</v>
      </c>
      <c r="K56" s="6">
        <v>0.28</v>
      </c>
      <c r="L56" s="6">
        <v>0.395</v>
      </c>
      <c r="M56" s="6">
        <v>0.87</v>
      </c>
      <c r="N56" s="6">
        <v>7.17</v>
      </c>
      <c r="O56" s="6">
        <v>1.15</v>
      </c>
      <c r="P56" s="6">
        <v>12.91</v>
      </c>
      <c r="Q56" s="26">
        <v>4.335</v>
      </c>
      <c r="R56" s="46">
        <v>17</v>
      </c>
      <c r="S56" s="46">
        <v>67</v>
      </c>
      <c r="T56" s="45">
        <v>0.05</v>
      </c>
      <c r="U56" s="6">
        <v>1.27</v>
      </c>
      <c r="V56" s="6">
        <v>0.002</v>
      </c>
      <c r="W56" s="6">
        <v>0.011</v>
      </c>
      <c r="X56" s="6">
        <f t="shared" si="0"/>
        <v>1.118</v>
      </c>
      <c r="Y56" s="47">
        <f t="shared" si="1"/>
        <v>0.2142857142857143</v>
      </c>
      <c r="Z56" s="47">
        <f t="shared" si="2"/>
        <v>0.07272727272727272</v>
      </c>
      <c r="AA56" s="47">
        <f t="shared" si="3"/>
        <v>2.2222222222222223</v>
      </c>
      <c r="AB56" s="47">
        <f t="shared" si="4"/>
        <v>4.285714285714286</v>
      </c>
      <c r="AC56" s="47">
        <f t="shared" si="5"/>
        <v>32.142857142857146</v>
      </c>
      <c r="AD56" s="47">
        <f t="shared" si="6"/>
        <v>47.714285714285715</v>
      </c>
      <c r="AE56" s="47">
        <f t="shared" si="7"/>
        <v>0.4838709677419355</v>
      </c>
      <c r="AF56" s="47">
        <f t="shared" si="8"/>
        <v>7.179487179487181</v>
      </c>
      <c r="AG56" s="47">
        <f t="shared" si="9"/>
        <v>19.75</v>
      </c>
      <c r="AH56" s="47">
        <f t="shared" si="10"/>
        <v>72.5</v>
      </c>
      <c r="AI56" s="47">
        <f t="shared" si="11"/>
        <v>311.7391304347826</v>
      </c>
      <c r="AJ56" s="47">
        <f t="shared" si="12"/>
        <v>71.875</v>
      </c>
      <c r="AK56" s="47">
        <f t="shared" si="13"/>
        <v>368.8571428571429</v>
      </c>
      <c r="AL56" s="47">
        <f t="shared" si="14"/>
        <v>4.838709677419355</v>
      </c>
      <c r="AM56" s="47">
        <f t="shared" si="15"/>
        <v>79.375</v>
      </c>
      <c r="AN56" s="47">
        <f t="shared" si="16"/>
        <v>0.06349206349206349</v>
      </c>
      <c r="AO56" s="47">
        <f t="shared" si="17"/>
        <v>0.3384615384615385</v>
      </c>
      <c r="AP56" s="28">
        <f t="shared" si="18"/>
        <v>46.238102139926056</v>
      </c>
      <c r="AQ56" s="28">
        <f t="shared" si="19"/>
        <v>79.85714285714286</v>
      </c>
      <c r="AR56" s="48">
        <f t="shared" si="20"/>
        <v>443.3114747571269</v>
      </c>
      <c r="AS56" s="48">
        <f t="shared" si="21"/>
        <v>488.4464285714286</v>
      </c>
      <c r="AT56" s="48">
        <f t="shared" si="22"/>
        <v>0.9075948739223889</v>
      </c>
      <c r="AU56" s="49">
        <f t="shared" si="23"/>
        <v>-77.2778109571588</v>
      </c>
      <c r="AV56" s="48">
        <f t="shared" si="24"/>
        <v>0.8451486882430203</v>
      </c>
      <c r="AZ56" s="3"/>
    </row>
    <row r="57" spans="1:52" s="66" customFormat="1" ht="12.75">
      <c r="A57" s="60" t="s">
        <v>95</v>
      </c>
      <c r="B57" s="61">
        <v>36270</v>
      </c>
      <c r="C57" s="60">
        <v>639486</v>
      </c>
      <c r="D57" s="6">
        <v>0.006</v>
      </c>
      <c r="E57" s="62">
        <v>0.002</v>
      </c>
      <c r="F57" s="45">
        <v>0.02</v>
      </c>
      <c r="G57" s="45">
        <v>0.03</v>
      </c>
      <c r="H57" s="62">
        <v>0.28</v>
      </c>
      <c r="I57" s="63">
        <v>0.736</v>
      </c>
      <c r="J57" s="6">
        <v>0.005</v>
      </c>
      <c r="K57" s="6">
        <v>0.1</v>
      </c>
      <c r="L57" s="62">
        <v>0.136</v>
      </c>
      <c r="M57" s="62">
        <v>0.11</v>
      </c>
      <c r="N57" s="62">
        <v>0.78</v>
      </c>
      <c r="O57" s="62">
        <v>1.11</v>
      </c>
      <c r="P57" s="62">
        <v>1.35</v>
      </c>
      <c r="Q57" s="64">
        <v>4.073</v>
      </c>
      <c r="R57" s="65">
        <v>17</v>
      </c>
      <c r="S57" s="65">
        <v>45</v>
      </c>
      <c r="T57" s="45">
        <v>0.05</v>
      </c>
      <c r="U57" s="62">
        <v>1.28</v>
      </c>
      <c r="V57" s="6">
        <v>0.002</v>
      </c>
      <c r="W57" s="62">
        <v>0.012</v>
      </c>
      <c r="X57" s="6">
        <f t="shared" si="0"/>
        <v>1.016</v>
      </c>
      <c r="Y57" s="47">
        <f t="shared" si="1"/>
        <v>0.2142857142857143</v>
      </c>
      <c r="Z57" s="47">
        <f t="shared" si="2"/>
        <v>0.07272727272727272</v>
      </c>
      <c r="AA57" s="47">
        <f t="shared" si="3"/>
        <v>2.2222222222222223</v>
      </c>
      <c r="AB57" s="47">
        <f t="shared" si="4"/>
        <v>4.285714285714286</v>
      </c>
      <c r="AC57" s="47">
        <f t="shared" si="5"/>
        <v>20</v>
      </c>
      <c r="AD57" s="47">
        <f t="shared" si="6"/>
        <v>52.57142857142857</v>
      </c>
      <c r="AE57" s="47">
        <f t="shared" si="7"/>
        <v>0.4838709677419355</v>
      </c>
      <c r="AF57" s="47">
        <f t="shared" si="8"/>
        <v>2.5641025641025643</v>
      </c>
      <c r="AG57" s="47">
        <f t="shared" si="9"/>
        <v>6.800000000000001</v>
      </c>
      <c r="AH57" s="47">
        <f t="shared" si="10"/>
        <v>9.166666666666666</v>
      </c>
      <c r="AI57" s="47">
        <f t="shared" si="11"/>
        <v>33.913043478260875</v>
      </c>
      <c r="AJ57" s="47">
        <f t="shared" si="12"/>
        <v>69.375</v>
      </c>
      <c r="AK57" s="47">
        <f t="shared" si="13"/>
        <v>38.57142857142858</v>
      </c>
      <c r="AL57" s="47">
        <f t="shared" si="14"/>
        <v>4.838709677419355</v>
      </c>
      <c r="AM57" s="47">
        <f t="shared" si="15"/>
        <v>80</v>
      </c>
      <c r="AN57" s="47">
        <f t="shared" si="16"/>
        <v>0.06349206349206349</v>
      </c>
      <c r="AO57" s="47">
        <f t="shared" si="17"/>
        <v>0.36923076923076925</v>
      </c>
      <c r="AP57" s="28">
        <f t="shared" si="18"/>
        <v>84.52788451602898</v>
      </c>
      <c r="AQ57" s="28">
        <f t="shared" si="19"/>
        <v>72.57142857142857</v>
      </c>
      <c r="AR57" s="48">
        <f t="shared" si="20"/>
        <v>72.44381270903011</v>
      </c>
      <c r="AS57" s="48">
        <f t="shared" si="21"/>
        <v>160.51785714285714</v>
      </c>
      <c r="AT57" s="48">
        <f t="shared" si="22"/>
        <v>0.4513131062082196</v>
      </c>
      <c r="AU57" s="49">
        <f t="shared" si="23"/>
        <v>-108.07404443382703</v>
      </c>
      <c r="AV57" s="48">
        <f t="shared" si="24"/>
        <v>0.8792270531400966</v>
      </c>
      <c r="AZ57" s="3"/>
    </row>
    <row r="58" spans="1:52" s="66" customFormat="1" ht="15.75">
      <c r="A58" s="9"/>
      <c r="C58" s="21"/>
      <c r="D58" s="27"/>
      <c r="E58" s="27"/>
      <c r="F58" s="27"/>
      <c r="G58" s="27"/>
      <c r="H58" s="27"/>
      <c r="I58" s="27"/>
      <c r="J58" s="27"/>
      <c r="K58" s="27"/>
      <c r="L58" s="27"/>
      <c r="M58" s="27"/>
      <c r="N58" s="27"/>
      <c r="O58" s="27"/>
      <c r="P58" s="27"/>
      <c r="Q58" s="27"/>
      <c r="R58" s="27"/>
      <c r="S58" s="27"/>
      <c r="T58" s="27"/>
      <c r="U58" s="27"/>
      <c r="V58" s="27"/>
      <c r="W58" s="27"/>
      <c r="X58" s="27"/>
      <c r="Y58" s="67"/>
      <c r="Z58" s="67"/>
      <c r="AA58" s="67"/>
      <c r="AB58" s="67"/>
      <c r="AC58" s="67"/>
      <c r="AD58" s="67"/>
      <c r="AE58" s="67"/>
      <c r="AF58" s="67"/>
      <c r="AG58" s="67"/>
      <c r="AH58" s="67"/>
      <c r="AI58" s="67"/>
      <c r="AJ58" s="67"/>
      <c r="AK58" s="67"/>
      <c r="AL58" s="67"/>
      <c r="AM58" s="67"/>
      <c r="AN58" s="67"/>
      <c r="AO58" s="67"/>
      <c r="AT58" s="62"/>
      <c r="AZ58" s="21"/>
    </row>
    <row r="59" spans="1:52" s="14" customFormat="1" ht="12.75">
      <c r="A59" s="18"/>
      <c r="B59" s="13"/>
      <c r="C59" s="13"/>
      <c r="D59" s="13"/>
      <c r="E59" s="13"/>
      <c r="F59" s="53"/>
      <c r="G59" s="53"/>
      <c r="H59" s="7"/>
      <c r="I59" s="7"/>
      <c r="J59" s="7"/>
      <c r="K59" s="7"/>
      <c r="L59" s="7"/>
      <c r="M59" s="7"/>
      <c r="N59" s="7"/>
      <c r="O59" s="7"/>
      <c r="P59" s="7"/>
      <c r="Q59" s="7"/>
      <c r="R59" s="7"/>
      <c r="S59" s="7"/>
      <c r="T59" s="7"/>
      <c r="U59" s="7"/>
      <c r="V59" s="7"/>
      <c r="W59" s="7"/>
      <c r="X59" s="7"/>
      <c r="Y59" s="16"/>
      <c r="Z59" s="16"/>
      <c r="AA59" s="16"/>
      <c r="AB59" s="16"/>
      <c r="AC59" s="16"/>
      <c r="AD59" s="16"/>
      <c r="AE59" s="16"/>
      <c r="AF59" s="16"/>
      <c r="AG59" s="16"/>
      <c r="AH59" s="16"/>
      <c r="AI59" s="16"/>
      <c r="AJ59" s="16"/>
      <c r="AK59" s="16"/>
      <c r="AL59" s="16"/>
      <c r="AM59" s="16"/>
      <c r="AN59" s="16"/>
      <c r="AO59" s="16"/>
      <c r="AT59" s="7"/>
      <c r="AZ59" s="31"/>
    </row>
    <row r="60" spans="1:51" s="14" customFormat="1" ht="14.25">
      <c r="A60" s="20"/>
      <c r="B60" s="68"/>
      <c r="C60" s="68"/>
      <c r="D60" s="68"/>
      <c r="E60" s="20"/>
      <c r="F60" s="20"/>
      <c r="G60" s="20"/>
      <c r="H60" s="20"/>
      <c r="I60" s="20"/>
      <c r="J60" s="20"/>
      <c r="K60" s="20"/>
      <c r="L60" s="20"/>
      <c r="M60" s="20"/>
      <c r="N60" s="20"/>
      <c r="O60" s="20"/>
      <c r="P60" s="20"/>
      <c r="Q60" s="20"/>
      <c r="R60" s="20"/>
      <c r="S60" s="20"/>
      <c r="T60" s="69"/>
      <c r="U60" s="69"/>
      <c r="V60" s="20"/>
      <c r="W60" s="20"/>
      <c r="X60" s="20"/>
      <c r="Y60" s="20"/>
      <c r="Z60" s="23"/>
      <c r="AA60" s="20"/>
      <c r="AB60" s="5"/>
      <c r="AC60" s="5"/>
      <c r="AD60" s="5"/>
      <c r="AE60" s="5"/>
      <c r="AF60" s="5"/>
      <c r="AG60" s="5"/>
      <c r="AH60" s="5"/>
      <c r="AI60" s="5"/>
      <c r="AJ60" s="5"/>
      <c r="AK60" s="5"/>
      <c r="AL60" s="5"/>
      <c r="AM60" s="5"/>
      <c r="AN60" s="5"/>
      <c r="AO60" s="5"/>
      <c r="AP60" s="5"/>
      <c r="AQ60" s="5"/>
      <c r="AR60" s="5"/>
      <c r="AS60" s="5"/>
      <c r="AT60" s="5"/>
      <c r="AU60" s="48"/>
      <c r="AV60" s="48"/>
      <c r="AW60" s="48"/>
      <c r="AX60" s="48"/>
      <c r="AY60" s="48"/>
    </row>
    <row r="61" spans="1:51" s="14" customFormat="1" ht="12.75">
      <c r="A61" s="20"/>
      <c r="B61" s="20"/>
      <c r="C61" s="20"/>
      <c r="D61" s="20"/>
      <c r="E61" s="20"/>
      <c r="F61" s="17"/>
      <c r="G61" s="20"/>
      <c r="H61" s="20"/>
      <c r="I61" s="20"/>
      <c r="J61" s="20"/>
      <c r="K61" s="20"/>
      <c r="L61" s="20"/>
      <c r="M61" s="20"/>
      <c r="N61" s="20"/>
      <c r="O61" s="20"/>
      <c r="P61" s="20"/>
      <c r="Q61" s="20"/>
      <c r="R61" s="20"/>
      <c r="S61" s="15"/>
      <c r="T61" s="17"/>
      <c r="U61" s="17"/>
      <c r="V61" s="20"/>
      <c r="W61" s="20"/>
      <c r="X61" s="20"/>
      <c r="Y61" s="20"/>
      <c r="Z61" s="20"/>
      <c r="AA61" s="20"/>
      <c r="AB61" s="22"/>
      <c r="AC61" s="22"/>
      <c r="AD61" s="22"/>
      <c r="AE61" s="22"/>
      <c r="AF61" s="22"/>
      <c r="AG61" s="22"/>
      <c r="AH61" s="22"/>
      <c r="AI61" s="22"/>
      <c r="AJ61" s="22"/>
      <c r="AK61" s="22"/>
      <c r="AL61" s="22"/>
      <c r="AM61" s="22"/>
      <c r="AN61" s="22"/>
      <c r="AO61" s="22"/>
      <c r="AP61" s="22"/>
      <c r="AQ61" s="22"/>
      <c r="AR61" s="22"/>
      <c r="AS61" s="22"/>
      <c r="AT61" s="22"/>
      <c r="AU61" s="70"/>
      <c r="AV61" s="70"/>
      <c r="AW61" s="70"/>
      <c r="AX61" s="70"/>
      <c r="AY61" s="7"/>
    </row>
    <row r="62" spans="1:51" ht="12.75">
      <c r="A62" s="20"/>
      <c r="B62" s="20"/>
      <c r="C62" s="20"/>
      <c r="D62" s="20"/>
      <c r="E62" s="20"/>
      <c r="F62" s="13"/>
      <c r="G62" s="13"/>
      <c r="H62" s="13"/>
      <c r="I62" s="13"/>
      <c r="J62" s="13"/>
      <c r="K62" s="13"/>
      <c r="L62" s="13"/>
      <c r="M62" s="19"/>
      <c r="N62" s="13"/>
      <c r="O62" s="13"/>
      <c r="P62" s="13"/>
      <c r="Q62" s="13"/>
      <c r="R62" s="13"/>
      <c r="S62" s="20"/>
      <c r="T62" s="69"/>
      <c r="U62" s="69"/>
      <c r="V62" s="13"/>
      <c r="W62" s="13"/>
      <c r="X62" s="13"/>
      <c r="Y62" s="13"/>
      <c r="Z62" s="20"/>
      <c r="AA62" s="20"/>
      <c r="AT62" s="2"/>
      <c r="AU62" s="24"/>
      <c r="AV62" s="24"/>
      <c r="AW62" s="24"/>
      <c r="AX62" s="24"/>
      <c r="AY62" s="24"/>
    </row>
    <row r="63" spans="1:52" ht="12.75">
      <c r="A63" s="14"/>
      <c r="B63" s="14"/>
      <c r="C63" s="14"/>
      <c r="D63" s="7"/>
      <c r="E63" s="7"/>
      <c r="F63" s="53"/>
      <c r="G63" s="53"/>
      <c r="H63" s="7"/>
      <c r="I63" s="7"/>
      <c r="P63" s="7"/>
      <c r="Q63" s="7"/>
      <c r="R63" s="7"/>
      <c r="S63" s="7"/>
      <c r="T63" s="7"/>
      <c r="U63" s="7"/>
      <c r="V63" s="7"/>
      <c r="W63" s="7"/>
      <c r="X63" s="7"/>
      <c r="Y63" s="16"/>
      <c r="Z63" s="16"/>
      <c r="AA63" s="16"/>
      <c r="AB63" s="1"/>
      <c r="AC63" s="1"/>
      <c r="AD63" s="1"/>
      <c r="AE63" s="1"/>
      <c r="AF63" s="1"/>
      <c r="AG63" s="1"/>
      <c r="AH63" s="1"/>
      <c r="AI63" s="1"/>
      <c r="AJ63" s="1"/>
      <c r="AK63" s="1"/>
      <c r="AL63" s="1"/>
      <c r="AM63" s="1"/>
      <c r="AN63" s="1"/>
      <c r="AO63" s="1"/>
      <c r="AZ63" s="31"/>
    </row>
    <row r="64" spans="1:52" ht="12.75">
      <c r="A64" s="14"/>
      <c r="B64" s="14"/>
      <c r="C64" s="14"/>
      <c r="D64" s="7"/>
      <c r="E64" s="7"/>
      <c r="F64" s="53"/>
      <c r="G64" s="53"/>
      <c r="H64" s="7"/>
      <c r="I64" s="7"/>
      <c r="V64" s="7"/>
      <c r="W64" s="7"/>
      <c r="X64" s="7"/>
      <c r="Y64" s="16"/>
      <c r="Z64" s="16"/>
      <c r="AA64" s="16"/>
      <c r="AB64" s="1"/>
      <c r="AC64" s="1"/>
      <c r="AD64" s="1"/>
      <c r="AE64" s="1"/>
      <c r="AF64" s="1"/>
      <c r="AG64" s="1"/>
      <c r="AH64" s="1"/>
      <c r="AI64" s="1"/>
      <c r="AJ64" s="1"/>
      <c r="AK64" s="1"/>
      <c r="AL64" s="1"/>
      <c r="AM64" s="1"/>
      <c r="AN64" s="1"/>
      <c r="AO64" s="1"/>
      <c r="AZ64" s="31"/>
    </row>
    <row r="65" spans="25:52" ht="12.75">
      <c r="Y65" s="1"/>
      <c r="Z65" s="1"/>
      <c r="AA65" s="1"/>
      <c r="AB65" s="1"/>
      <c r="AC65" s="1"/>
      <c r="AD65" s="1"/>
      <c r="AE65" s="1"/>
      <c r="AF65" s="1"/>
      <c r="AG65" s="1"/>
      <c r="AH65" s="1"/>
      <c r="AI65" s="1"/>
      <c r="AJ65" s="1"/>
      <c r="AK65" s="1"/>
      <c r="AL65" s="1"/>
      <c r="AM65" s="1"/>
      <c r="AN65" s="1"/>
      <c r="AO65" s="1"/>
      <c r="AZ65" s="31"/>
    </row>
    <row r="66" spans="25:52" ht="12.75">
      <c r="Y66" s="1"/>
      <c r="Z66" s="1"/>
      <c r="AA66" s="1"/>
      <c r="AB66" s="1"/>
      <c r="AC66" s="1"/>
      <c r="AD66" s="1"/>
      <c r="AE66" s="1"/>
      <c r="AF66" s="1"/>
      <c r="AG66" s="1"/>
      <c r="AH66" s="1"/>
      <c r="AI66" s="1"/>
      <c r="AJ66" s="1"/>
      <c r="AK66" s="1"/>
      <c r="AL66" s="1"/>
      <c r="AM66" s="1"/>
      <c r="AN66" s="1"/>
      <c r="AO66" s="1"/>
      <c r="AZ66" s="31"/>
    </row>
    <row r="67" spans="25:52" ht="12.75">
      <c r="Y67" s="1"/>
      <c r="Z67" s="1"/>
      <c r="AA67" s="1"/>
      <c r="AB67" s="1"/>
      <c r="AC67" s="1"/>
      <c r="AD67" s="1"/>
      <c r="AE67" s="1"/>
      <c r="AF67" s="1"/>
      <c r="AG67" s="1"/>
      <c r="AH67" s="1"/>
      <c r="AI67" s="1"/>
      <c r="AJ67" s="1"/>
      <c r="AK67" s="1"/>
      <c r="AL67" s="1"/>
      <c r="AM67" s="1"/>
      <c r="AN67" s="1"/>
      <c r="AO67" s="1"/>
      <c r="AZ67" s="71"/>
    </row>
    <row r="68" spans="25:52" ht="12.75">
      <c r="Y68" s="1"/>
      <c r="Z68" s="1"/>
      <c r="AA68" s="1"/>
      <c r="AB68" s="1"/>
      <c r="AC68" s="1"/>
      <c r="AD68" s="1"/>
      <c r="AE68" s="1"/>
      <c r="AF68" s="1"/>
      <c r="AG68" s="1"/>
      <c r="AH68" s="1"/>
      <c r="AI68" s="1"/>
      <c r="AJ68" s="1"/>
      <c r="AK68" s="1"/>
      <c r="AL68" s="1"/>
      <c r="AM68" s="1"/>
      <c r="AN68" s="1"/>
      <c r="AO68" s="1"/>
      <c r="AZ68" s="71"/>
    </row>
    <row r="69" spans="25:52" ht="12.75">
      <c r="Y69" s="1"/>
      <c r="Z69" s="1"/>
      <c r="AA69" s="1"/>
      <c r="AB69" s="1"/>
      <c r="AC69" s="1"/>
      <c r="AD69" s="1"/>
      <c r="AE69" s="1"/>
      <c r="AF69" s="1"/>
      <c r="AG69" s="1"/>
      <c r="AH69" s="1"/>
      <c r="AI69" s="1"/>
      <c r="AJ69" s="1"/>
      <c r="AK69" s="1"/>
      <c r="AL69" s="1"/>
      <c r="AM69" s="1"/>
      <c r="AN69" s="1"/>
      <c r="AO69" s="1"/>
      <c r="AZ69" s="30"/>
    </row>
    <row r="70" spans="25:52" ht="12.75">
      <c r="Y70" s="1"/>
      <c r="Z70" s="1"/>
      <c r="AA70" s="1"/>
      <c r="AB70" s="1"/>
      <c r="AC70" s="1"/>
      <c r="AD70" s="1"/>
      <c r="AE70" s="1"/>
      <c r="AF70" s="1"/>
      <c r="AG70" s="1"/>
      <c r="AH70" s="1"/>
      <c r="AI70" s="1"/>
      <c r="AJ70" s="1"/>
      <c r="AK70" s="1"/>
      <c r="AL70" s="1"/>
      <c r="AM70" s="1"/>
      <c r="AN70" s="1"/>
      <c r="AO70" s="1"/>
      <c r="AZ70" s="30"/>
    </row>
    <row r="71" spans="25:52" ht="12.75">
      <c r="Y71" s="1"/>
      <c r="Z71" s="1"/>
      <c r="AA71" s="1"/>
      <c r="AB71" s="1"/>
      <c r="AC71" s="1"/>
      <c r="AD71" s="1"/>
      <c r="AE71" s="1"/>
      <c r="AF71" s="1"/>
      <c r="AG71" s="1"/>
      <c r="AH71" s="1"/>
      <c r="AI71" s="1"/>
      <c r="AJ71" s="1"/>
      <c r="AK71" s="1"/>
      <c r="AL71" s="1"/>
      <c r="AM71" s="1"/>
      <c r="AN71" s="1"/>
      <c r="AO71" s="1"/>
      <c r="AZ71" s="30"/>
    </row>
    <row r="72" spans="25:52" ht="12.75">
      <c r="Y72" s="1"/>
      <c r="Z72" s="1"/>
      <c r="AA72" s="1"/>
      <c r="AB72" s="1"/>
      <c r="AC72" s="1"/>
      <c r="AD72" s="1"/>
      <c r="AE72" s="1"/>
      <c r="AF72" s="1"/>
      <c r="AG72" s="1"/>
      <c r="AH72" s="1"/>
      <c r="AI72" s="1"/>
      <c r="AJ72" s="1"/>
      <c r="AK72" s="1"/>
      <c r="AL72" s="1"/>
      <c r="AM72" s="1"/>
      <c r="AN72" s="1"/>
      <c r="AO72" s="1"/>
      <c r="AZ72" s="30"/>
    </row>
    <row r="73" spans="25:52" ht="12.75">
      <c r="Y73" s="1"/>
      <c r="Z73" s="1"/>
      <c r="AA73" s="1"/>
      <c r="AB73" s="1"/>
      <c r="AC73" s="1"/>
      <c r="AD73" s="1"/>
      <c r="AE73" s="1"/>
      <c r="AF73" s="1"/>
      <c r="AG73" s="1"/>
      <c r="AH73" s="1"/>
      <c r="AI73" s="1"/>
      <c r="AJ73" s="1"/>
      <c r="AK73" s="1"/>
      <c r="AL73" s="1"/>
      <c r="AM73" s="1"/>
      <c r="AN73" s="1"/>
      <c r="AO73" s="1"/>
      <c r="AZ73" s="30"/>
    </row>
    <row r="74" spans="25:52" ht="12.75">
      <c r="Y74" s="1"/>
      <c r="Z74" s="1"/>
      <c r="AA74" s="1"/>
      <c r="AB74" s="1"/>
      <c r="AC74" s="1"/>
      <c r="AD74" s="1"/>
      <c r="AE74" s="1"/>
      <c r="AF74" s="1"/>
      <c r="AG74" s="1"/>
      <c r="AH74" s="1"/>
      <c r="AI74" s="1"/>
      <c r="AJ74" s="1"/>
      <c r="AK74" s="1"/>
      <c r="AL74" s="1"/>
      <c r="AM74" s="1"/>
      <c r="AN74" s="1"/>
      <c r="AO74" s="1"/>
      <c r="AZ74" s="30"/>
    </row>
    <row r="75" spans="25:52" ht="12.75">
      <c r="Y75" s="1"/>
      <c r="Z75" s="1"/>
      <c r="AA75" s="1"/>
      <c r="AB75" s="1"/>
      <c r="AC75" s="1"/>
      <c r="AD75" s="1"/>
      <c r="AE75" s="1"/>
      <c r="AF75" s="1"/>
      <c r="AG75" s="1"/>
      <c r="AH75" s="1"/>
      <c r="AI75" s="1"/>
      <c r="AJ75" s="1"/>
      <c r="AK75" s="1"/>
      <c r="AL75" s="1"/>
      <c r="AM75" s="1"/>
      <c r="AN75" s="1"/>
      <c r="AO75" s="1"/>
      <c r="AZ75" s="30"/>
    </row>
    <row r="76" spans="25:52" ht="12.75">
      <c r="Y76" s="1"/>
      <c r="Z76" s="1"/>
      <c r="AA76" s="1"/>
      <c r="AB76" s="1"/>
      <c r="AC76" s="1"/>
      <c r="AD76" s="1"/>
      <c r="AE76" s="1"/>
      <c r="AF76" s="1"/>
      <c r="AG76" s="1"/>
      <c r="AH76" s="1"/>
      <c r="AI76" s="1"/>
      <c r="AJ76" s="1"/>
      <c r="AK76" s="1"/>
      <c r="AL76" s="1"/>
      <c r="AM76" s="1"/>
      <c r="AN76" s="1"/>
      <c r="AO76" s="1"/>
      <c r="AZ76" s="30"/>
    </row>
    <row r="77" spans="25:52" ht="12.75">
      <c r="Y77" s="1"/>
      <c r="Z77" s="1"/>
      <c r="AA77" s="1"/>
      <c r="AB77" s="1"/>
      <c r="AC77" s="1"/>
      <c r="AD77" s="1"/>
      <c r="AE77" s="1"/>
      <c r="AF77" s="1"/>
      <c r="AG77" s="1"/>
      <c r="AH77" s="1"/>
      <c r="AI77" s="1"/>
      <c r="AJ77" s="1"/>
      <c r="AK77" s="1"/>
      <c r="AL77" s="1"/>
      <c r="AM77" s="1"/>
      <c r="AN77" s="1"/>
      <c r="AO77" s="1"/>
      <c r="AZ77" s="30"/>
    </row>
    <row r="78" spans="25:52" ht="12.75">
      <c r="Y78" s="1"/>
      <c r="Z78" s="1"/>
      <c r="AA78" s="1"/>
      <c r="AB78" s="1"/>
      <c r="AC78" s="1"/>
      <c r="AD78" s="1"/>
      <c r="AE78" s="1"/>
      <c r="AF78" s="1"/>
      <c r="AG78" s="1"/>
      <c r="AH78" s="1"/>
      <c r="AI78" s="1"/>
      <c r="AJ78" s="1"/>
      <c r="AK78" s="1"/>
      <c r="AL78" s="1"/>
      <c r="AM78" s="1"/>
      <c r="AN78" s="1"/>
      <c r="AO78" s="1"/>
      <c r="AZ78" s="30"/>
    </row>
    <row r="79" spans="25:41" ht="12.75">
      <c r="Y79" s="1"/>
      <c r="Z79" s="1"/>
      <c r="AA79" s="1"/>
      <c r="AB79" s="1"/>
      <c r="AC79" s="1"/>
      <c r="AD79" s="1"/>
      <c r="AE79" s="1"/>
      <c r="AF79" s="1"/>
      <c r="AG79" s="1"/>
      <c r="AH79" s="1"/>
      <c r="AI79" s="1"/>
      <c r="AJ79" s="1"/>
      <c r="AK79" s="1"/>
      <c r="AL79" s="1"/>
      <c r="AM79" s="1"/>
      <c r="AN79" s="1"/>
      <c r="AO79" s="1"/>
    </row>
    <row r="80" spans="25:41" ht="12.75">
      <c r="Y80" s="1"/>
      <c r="Z80" s="1"/>
      <c r="AA80" s="1"/>
      <c r="AB80" s="1"/>
      <c r="AC80" s="1"/>
      <c r="AD80" s="1"/>
      <c r="AE80" s="1"/>
      <c r="AF80" s="1"/>
      <c r="AG80" s="1"/>
      <c r="AH80" s="1"/>
      <c r="AI80" s="1"/>
      <c r="AJ80" s="1"/>
      <c r="AK80" s="1"/>
      <c r="AL80" s="1"/>
      <c r="AM80" s="1"/>
      <c r="AN80" s="1"/>
      <c r="AO80" s="1"/>
    </row>
    <row r="81" spans="25:41" ht="12.75">
      <c r="Y81" s="1"/>
      <c r="Z81" s="1"/>
      <c r="AA81" s="1"/>
      <c r="AB81" s="1"/>
      <c r="AC81" s="1"/>
      <c r="AD81" s="1"/>
      <c r="AE81" s="1"/>
      <c r="AF81" s="1"/>
      <c r="AG81" s="1"/>
      <c r="AH81" s="1"/>
      <c r="AI81" s="1"/>
      <c r="AJ81" s="1"/>
      <c r="AK81" s="1"/>
      <c r="AL81" s="1"/>
      <c r="AM81" s="1"/>
      <c r="AN81" s="1"/>
      <c r="AO81" s="1"/>
    </row>
    <row r="82" spans="25:41" ht="12.75">
      <c r="Y82" s="1"/>
      <c r="Z82" s="1"/>
      <c r="AA82" s="1"/>
      <c r="AB82" s="1"/>
      <c r="AC82" s="1"/>
      <c r="AD82" s="1"/>
      <c r="AE82" s="1"/>
      <c r="AF82" s="1"/>
      <c r="AG82" s="1"/>
      <c r="AH82" s="1"/>
      <c r="AI82" s="1"/>
      <c r="AJ82" s="1"/>
      <c r="AK82" s="1"/>
      <c r="AL82" s="1"/>
      <c r="AM82" s="1"/>
      <c r="AN82" s="1"/>
      <c r="AO82" s="1"/>
    </row>
    <row r="83" spans="25:41" ht="12.75">
      <c r="Y83" s="1"/>
      <c r="Z83" s="1"/>
      <c r="AA83" s="1"/>
      <c r="AB83" s="1"/>
      <c r="AC83" s="1"/>
      <c r="AD83" s="1"/>
      <c r="AE83" s="1"/>
      <c r="AF83" s="1"/>
      <c r="AG83" s="1"/>
      <c r="AH83" s="1"/>
      <c r="AI83" s="1"/>
      <c r="AJ83" s="1"/>
      <c r="AK83" s="1"/>
      <c r="AL83" s="1"/>
      <c r="AM83" s="1"/>
      <c r="AN83" s="1"/>
      <c r="AO83" s="1"/>
    </row>
    <row r="84" spans="25:41" ht="12.75">
      <c r="Y84" s="1"/>
      <c r="Z84" s="1"/>
      <c r="AA84" s="1"/>
      <c r="AB84" s="1"/>
      <c r="AC84" s="1"/>
      <c r="AD84" s="1"/>
      <c r="AE84" s="1"/>
      <c r="AF84" s="1"/>
      <c r="AG84" s="1"/>
      <c r="AH84" s="1"/>
      <c r="AI84" s="1"/>
      <c r="AJ84" s="1"/>
      <c r="AK84" s="1"/>
      <c r="AL84" s="1"/>
      <c r="AM84" s="1"/>
      <c r="AN84" s="1"/>
      <c r="AO84" s="1"/>
    </row>
    <row r="85" spans="25:41" ht="12.75">
      <c r="Y85" s="1"/>
      <c r="Z85" s="1"/>
      <c r="AA85" s="1"/>
      <c r="AB85" s="1"/>
      <c r="AC85" s="1"/>
      <c r="AD85" s="1"/>
      <c r="AE85" s="1"/>
      <c r="AF85" s="1"/>
      <c r="AG85" s="1"/>
      <c r="AH85" s="1"/>
      <c r="AI85" s="1"/>
      <c r="AJ85" s="1"/>
      <c r="AK85" s="1"/>
      <c r="AL85" s="1"/>
      <c r="AM85" s="1"/>
      <c r="AN85" s="1"/>
      <c r="AO85" s="1"/>
    </row>
    <row r="86" spans="25:41" ht="12.75">
      <c r="Y86" s="1"/>
      <c r="Z86" s="1"/>
      <c r="AA86" s="1"/>
      <c r="AB86" s="1"/>
      <c r="AC86" s="1"/>
      <c r="AD86" s="1"/>
      <c r="AE86" s="1"/>
      <c r="AF86" s="1"/>
      <c r="AG86" s="1"/>
      <c r="AH86" s="1"/>
      <c r="AI86" s="1"/>
      <c r="AJ86" s="1"/>
      <c r="AK86" s="1"/>
      <c r="AL86" s="1"/>
      <c r="AM86" s="1"/>
      <c r="AN86" s="1"/>
      <c r="AO86" s="1"/>
    </row>
    <row r="87" spans="25:41" ht="12.75">
      <c r="Y87" s="1"/>
      <c r="Z87" s="1"/>
      <c r="AA87" s="1"/>
      <c r="AB87" s="1"/>
      <c r="AC87" s="1"/>
      <c r="AD87" s="1"/>
      <c r="AE87" s="1"/>
      <c r="AF87" s="1"/>
      <c r="AG87" s="1"/>
      <c r="AH87" s="1"/>
      <c r="AI87" s="1"/>
      <c r="AJ87" s="1"/>
      <c r="AK87" s="1"/>
      <c r="AL87" s="1"/>
      <c r="AM87" s="1"/>
      <c r="AN87" s="1"/>
      <c r="AO87" s="1"/>
    </row>
    <row r="88" spans="25:41" ht="12.75">
      <c r="Y88" s="1"/>
      <c r="Z88" s="1"/>
      <c r="AA88" s="1"/>
      <c r="AB88" s="1"/>
      <c r="AC88" s="1"/>
      <c r="AD88" s="1"/>
      <c r="AE88" s="1"/>
      <c r="AF88" s="1"/>
      <c r="AG88" s="1"/>
      <c r="AH88" s="1"/>
      <c r="AI88" s="1"/>
      <c r="AJ88" s="1"/>
      <c r="AK88" s="1"/>
      <c r="AL88" s="1"/>
      <c r="AM88" s="1"/>
      <c r="AN88" s="1"/>
      <c r="AO88" s="1"/>
    </row>
    <row r="89" spans="25:41" ht="12.75">
      <c r="Y89" s="1"/>
      <c r="Z89" s="1"/>
      <c r="AA89" s="1"/>
      <c r="AB89" s="1"/>
      <c r="AC89" s="1"/>
      <c r="AD89" s="1"/>
      <c r="AE89" s="1"/>
      <c r="AF89" s="1"/>
      <c r="AG89" s="1"/>
      <c r="AH89" s="1"/>
      <c r="AI89" s="1"/>
      <c r="AJ89" s="1"/>
      <c r="AK89" s="1"/>
      <c r="AL89" s="1"/>
      <c r="AM89" s="1"/>
      <c r="AN89" s="1"/>
      <c r="AO89" s="1"/>
    </row>
    <row r="90" spans="25:41" ht="12.75">
      <c r="Y90" s="1"/>
      <c r="Z90" s="1"/>
      <c r="AA90" s="1"/>
      <c r="AB90" s="1"/>
      <c r="AC90" s="1"/>
      <c r="AD90" s="1"/>
      <c r="AE90" s="1"/>
      <c r="AF90" s="1"/>
      <c r="AG90" s="1"/>
      <c r="AH90" s="1"/>
      <c r="AI90" s="1"/>
      <c r="AJ90" s="1"/>
      <c r="AK90" s="1"/>
      <c r="AL90" s="1"/>
      <c r="AM90" s="1"/>
      <c r="AN90" s="1"/>
      <c r="AO90" s="1"/>
    </row>
    <row r="91" spans="25:41" ht="12.75">
      <c r="Y91" s="1"/>
      <c r="Z91" s="1"/>
      <c r="AA91" s="1"/>
      <c r="AB91" s="1"/>
      <c r="AC91" s="1"/>
      <c r="AD91" s="1"/>
      <c r="AE91" s="1"/>
      <c r="AF91" s="1"/>
      <c r="AG91" s="1"/>
      <c r="AH91" s="1"/>
      <c r="AI91" s="1"/>
      <c r="AJ91" s="1"/>
      <c r="AK91" s="1"/>
      <c r="AL91" s="1"/>
      <c r="AM91" s="1"/>
      <c r="AN91" s="1"/>
      <c r="AO91" s="1"/>
    </row>
    <row r="92" spans="25:41" ht="12.75">
      <c r="Y92" s="1"/>
      <c r="Z92" s="1"/>
      <c r="AA92" s="1"/>
      <c r="AB92" s="1"/>
      <c r="AC92" s="1"/>
      <c r="AD92" s="1"/>
      <c r="AE92" s="1"/>
      <c r="AF92" s="1"/>
      <c r="AG92" s="1"/>
      <c r="AH92" s="1"/>
      <c r="AI92" s="1"/>
      <c r="AJ92" s="1"/>
      <c r="AK92" s="1"/>
      <c r="AL92" s="1"/>
      <c r="AM92" s="1"/>
      <c r="AN92" s="1"/>
      <c r="AO92" s="1"/>
    </row>
    <row r="93" spans="25:41" ht="12.75">
      <c r="Y93" s="1"/>
      <c r="Z93" s="1"/>
      <c r="AA93" s="1"/>
      <c r="AB93" s="1"/>
      <c r="AC93" s="1"/>
      <c r="AD93" s="1"/>
      <c r="AE93" s="1"/>
      <c r="AF93" s="1"/>
      <c r="AG93" s="1"/>
      <c r="AH93" s="1"/>
      <c r="AI93" s="1"/>
      <c r="AJ93" s="1"/>
      <c r="AK93" s="1"/>
      <c r="AL93" s="1"/>
      <c r="AM93" s="1"/>
      <c r="AN93" s="1"/>
      <c r="AO93" s="1"/>
    </row>
    <row r="94" spans="25:41" ht="12.75">
      <c r="Y94" s="1"/>
      <c r="Z94" s="1"/>
      <c r="AA94" s="1"/>
      <c r="AB94" s="1"/>
      <c r="AC94" s="1"/>
      <c r="AD94" s="1"/>
      <c r="AE94" s="1"/>
      <c r="AF94" s="1"/>
      <c r="AG94" s="1"/>
      <c r="AH94" s="1"/>
      <c r="AI94" s="1"/>
      <c r="AJ94" s="1"/>
      <c r="AK94" s="1"/>
      <c r="AL94" s="1"/>
      <c r="AM94" s="1"/>
      <c r="AN94" s="1"/>
      <c r="AO94" s="1"/>
    </row>
    <row r="95" spans="25:41" ht="12.75">
      <c r="Y95" s="1"/>
      <c r="Z95" s="1"/>
      <c r="AA95" s="1"/>
      <c r="AB95" s="1"/>
      <c r="AC95" s="1"/>
      <c r="AD95" s="1"/>
      <c r="AE95" s="1"/>
      <c r="AF95" s="1"/>
      <c r="AG95" s="1"/>
      <c r="AH95" s="1"/>
      <c r="AI95" s="1"/>
      <c r="AJ95" s="1"/>
      <c r="AK95" s="1"/>
      <c r="AL95" s="1"/>
      <c r="AM95" s="1"/>
      <c r="AN95" s="1"/>
      <c r="AO95" s="1"/>
    </row>
    <row r="96" spans="25:41" ht="12.75">
      <c r="Y96" s="1"/>
      <c r="Z96" s="1"/>
      <c r="AA96" s="1"/>
      <c r="AB96" s="1"/>
      <c r="AC96" s="1"/>
      <c r="AD96" s="1"/>
      <c r="AE96" s="1"/>
      <c r="AF96" s="1"/>
      <c r="AG96" s="1"/>
      <c r="AH96" s="1"/>
      <c r="AI96" s="1"/>
      <c r="AJ96" s="1"/>
      <c r="AK96" s="1"/>
      <c r="AL96" s="1"/>
      <c r="AM96" s="1"/>
      <c r="AN96" s="1"/>
      <c r="AO96" s="1"/>
    </row>
    <row r="97" spans="25:41" ht="12.75">
      <c r="Y97" s="1"/>
      <c r="Z97" s="1"/>
      <c r="AA97" s="1"/>
      <c r="AB97" s="1"/>
      <c r="AC97" s="1"/>
      <c r="AD97" s="1"/>
      <c r="AE97" s="1"/>
      <c r="AF97" s="1"/>
      <c r="AG97" s="1"/>
      <c r="AH97" s="1"/>
      <c r="AI97" s="1"/>
      <c r="AJ97" s="1"/>
      <c r="AK97" s="1"/>
      <c r="AL97" s="1"/>
      <c r="AM97" s="1"/>
      <c r="AN97" s="1"/>
      <c r="AO97" s="1"/>
    </row>
    <row r="98" spans="25:41" ht="12.75">
      <c r="Y98" s="1"/>
      <c r="Z98" s="1"/>
      <c r="AA98" s="1"/>
      <c r="AB98" s="1"/>
      <c r="AC98" s="1"/>
      <c r="AD98" s="1"/>
      <c r="AE98" s="1"/>
      <c r="AF98" s="1"/>
      <c r="AG98" s="1"/>
      <c r="AH98" s="1"/>
      <c r="AI98" s="1"/>
      <c r="AJ98" s="1"/>
      <c r="AK98" s="1"/>
      <c r="AL98" s="1"/>
      <c r="AM98" s="1"/>
      <c r="AN98" s="1"/>
      <c r="AO98" s="1"/>
    </row>
    <row r="99" spans="25:41" ht="12.75">
      <c r="Y99" s="1"/>
      <c r="Z99" s="1"/>
      <c r="AA99" s="1"/>
      <c r="AB99" s="1"/>
      <c r="AC99" s="1"/>
      <c r="AD99" s="1"/>
      <c r="AE99" s="1"/>
      <c r="AF99" s="1"/>
      <c r="AG99" s="1"/>
      <c r="AH99" s="1"/>
      <c r="AI99" s="1"/>
      <c r="AJ99" s="1"/>
      <c r="AK99" s="1"/>
      <c r="AL99" s="1"/>
      <c r="AM99" s="1"/>
      <c r="AN99" s="1"/>
      <c r="AO99" s="1"/>
    </row>
    <row r="100" spans="25:41" ht="12.75">
      <c r="Y100" s="1"/>
      <c r="Z100" s="1"/>
      <c r="AA100" s="1"/>
      <c r="AB100" s="1"/>
      <c r="AC100" s="1"/>
      <c r="AD100" s="1"/>
      <c r="AE100" s="1"/>
      <c r="AF100" s="1"/>
      <c r="AG100" s="1"/>
      <c r="AH100" s="1"/>
      <c r="AI100" s="1"/>
      <c r="AJ100" s="1"/>
      <c r="AK100" s="1"/>
      <c r="AL100" s="1"/>
      <c r="AM100" s="1"/>
      <c r="AN100" s="1"/>
      <c r="AO100" s="1"/>
    </row>
    <row r="101" spans="25:41" ht="12.75">
      <c r="Y101" s="1"/>
      <c r="Z101" s="1"/>
      <c r="AA101" s="1"/>
      <c r="AB101" s="1"/>
      <c r="AC101" s="1"/>
      <c r="AD101" s="1"/>
      <c r="AE101" s="1"/>
      <c r="AF101" s="1"/>
      <c r="AG101" s="1"/>
      <c r="AH101" s="1"/>
      <c r="AI101" s="1"/>
      <c r="AJ101" s="1"/>
      <c r="AK101" s="1"/>
      <c r="AL101" s="1"/>
      <c r="AM101" s="1"/>
      <c r="AN101" s="1"/>
      <c r="AO101" s="1"/>
    </row>
    <row r="102" spans="25:41" ht="12.75">
      <c r="Y102" s="1"/>
      <c r="Z102" s="1"/>
      <c r="AA102" s="1"/>
      <c r="AB102" s="1"/>
      <c r="AC102" s="1"/>
      <c r="AD102" s="1"/>
      <c r="AE102" s="1"/>
      <c r="AF102" s="1"/>
      <c r="AG102" s="1"/>
      <c r="AH102" s="1"/>
      <c r="AI102" s="1"/>
      <c r="AJ102" s="1"/>
      <c r="AK102" s="1"/>
      <c r="AL102" s="1"/>
      <c r="AM102" s="1"/>
      <c r="AN102" s="1"/>
      <c r="AO102" s="1"/>
    </row>
    <row r="103" spans="25:41" ht="12.75">
      <c r="Y103" s="1"/>
      <c r="Z103" s="1"/>
      <c r="AA103" s="1"/>
      <c r="AB103" s="1"/>
      <c r="AC103" s="1"/>
      <c r="AD103" s="1"/>
      <c r="AE103" s="1"/>
      <c r="AF103" s="1"/>
      <c r="AG103" s="1"/>
      <c r="AH103" s="1"/>
      <c r="AI103" s="1"/>
      <c r="AJ103" s="1"/>
      <c r="AK103" s="1"/>
      <c r="AL103" s="1"/>
      <c r="AM103" s="1"/>
      <c r="AN103" s="1"/>
      <c r="AO103" s="1"/>
    </row>
    <row r="104" spans="25:41" ht="12.75">
      <c r="Y104" s="1"/>
      <c r="Z104" s="1"/>
      <c r="AA104" s="1"/>
      <c r="AB104" s="1"/>
      <c r="AC104" s="1"/>
      <c r="AD104" s="1"/>
      <c r="AE104" s="1"/>
      <c r="AF104" s="1"/>
      <c r="AG104" s="1"/>
      <c r="AH104" s="1"/>
      <c r="AI104" s="1"/>
      <c r="AJ104" s="1"/>
      <c r="AK104" s="1"/>
      <c r="AL104" s="1"/>
      <c r="AM104" s="1"/>
      <c r="AN104" s="1"/>
      <c r="AO104" s="1"/>
    </row>
    <row r="105" spans="25:41" ht="12.75">
      <c r="Y105" s="1"/>
      <c r="Z105" s="1"/>
      <c r="AA105" s="1"/>
      <c r="AB105" s="1"/>
      <c r="AC105" s="1"/>
      <c r="AD105" s="1"/>
      <c r="AE105" s="1"/>
      <c r="AF105" s="1"/>
      <c r="AG105" s="1"/>
      <c r="AH105" s="1"/>
      <c r="AI105" s="1"/>
      <c r="AJ105" s="1"/>
      <c r="AK105" s="1"/>
      <c r="AL105" s="1"/>
      <c r="AM105" s="1"/>
      <c r="AN105" s="1"/>
      <c r="AO105" s="1"/>
    </row>
    <row r="106" spans="25:41" ht="12.75">
      <c r="Y106" s="1"/>
      <c r="Z106" s="1"/>
      <c r="AA106" s="1"/>
      <c r="AB106" s="1"/>
      <c r="AC106" s="1"/>
      <c r="AD106" s="1"/>
      <c r="AE106" s="1"/>
      <c r="AF106" s="1"/>
      <c r="AG106" s="1"/>
      <c r="AH106" s="1"/>
      <c r="AI106" s="1"/>
      <c r="AJ106" s="1"/>
      <c r="AK106" s="1"/>
      <c r="AL106" s="1"/>
      <c r="AM106" s="1"/>
      <c r="AN106" s="1"/>
      <c r="AO106" s="1"/>
    </row>
    <row r="107" spans="25:41" ht="12.75">
      <c r="Y107" s="1"/>
      <c r="Z107" s="1"/>
      <c r="AA107" s="1"/>
      <c r="AB107" s="1"/>
      <c r="AC107" s="1"/>
      <c r="AD107" s="1"/>
      <c r="AE107" s="1"/>
      <c r="AF107" s="1"/>
      <c r="AG107" s="1"/>
      <c r="AH107" s="1"/>
      <c r="AI107" s="1"/>
      <c r="AJ107" s="1"/>
      <c r="AK107" s="1"/>
      <c r="AL107" s="1"/>
      <c r="AM107" s="1"/>
      <c r="AN107" s="1"/>
      <c r="AO107" s="1"/>
    </row>
    <row r="108" spans="25:41" ht="12.75">
      <c r="Y108" s="1"/>
      <c r="Z108" s="1"/>
      <c r="AA108" s="1"/>
      <c r="AB108" s="1"/>
      <c r="AC108" s="1"/>
      <c r="AD108" s="1"/>
      <c r="AE108" s="1"/>
      <c r="AF108" s="1"/>
      <c r="AG108" s="1"/>
      <c r="AH108" s="1"/>
      <c r="AI108" s="1"/>
      <c r="AJ108" s="1"/>
      <c r="AK108" s="1"/>
      <c r="AL108" s="1"/>
      <c r="AM108" s="1"/>
      <c r="AN108" s="1"/>
      <c r="AO108" s="1"/>
    </row>
    <row r="109" spans="25:41" ht="12.75">
      <c r="Y109" s="1"/>
      <c r="Z109" s="1"/>
      <c r="AA109" s="1"/>
      <c r="AB109" s="1"/>
      <c r="AC109" s="1"/>
      <c r="AD109" s="1"/>
      <c r="AE109" s="1"/>
      <c r="AF109" s="1"/>
      <c r="AG109" s="1"/>
      <c r="AH109" s="1"/>
      <c r="AI109" s="1"/>
      <c r="AJ109" s="1"/>
      <c r="AK109" s="1"/>
      <c r="AL109" s="1"/>
      <c r="AM109" s="1"/>
      <c r="AN109" s="1"/>
      <c r="AO109" s="1"/>
    </row>
    <row r="110" spans="25:41" ht="12.75">
      <c r="Y110" s="1"/>
      <c r="Z110" s="1"/>
      <c r="AA110" s="1"/>
      <c r="AB110" s="1"/>
      <c r="AC110" s="1"/>
      <c r="AD110" s="1"/>
      <c r="AE110" s="1"/>
      <c r="AF110" s="1"/>
      <c r="AG110" s="1"/>
      <c r="AH110" s="1"/>
      <c r="AI110" s="1"/>
      <c r="AJ110" s="1"/>
      <c r="AK110" s="1"/>
      <c r="AL110" s="1"/>
      <c r="AM110" s="1"/>
      <c r="AN110" s="1"/>
      <c r="AO110" s="1"/>
    </row>
    <row r="111" spans="25:41" ht="12.75">
      <c r="Y111" s="1"/>
      <c r="Z111" s="1"/>
      <c r="AA111" s="1"/>
      <c r="AB111" s="1"/>
      <c r="AC111" s="1"/>
      <c r="AD111" s="1"/>
      <c r="AE111" s="1"/>
      <c r="AF111" s="1"/>
      <c r="AG111" s="1"/>
      <c r="AH111" s="1"/>
      <c r="AI111" s="1"/>
      <c r="AJ111" s="1"/>
      <c r="AK111" s="1"/>
      <c r="AL111" s="1"/>
      <c r="AM111" s="1"/>
      <c r="AN111" s="1"/>
      <c r="AO111" s="1"/>
    </row>
    <row r="112" spans="25:41" ht="12.75">
      <c r="Y112" s="1"/>
      <c r="Z112" s="1"/>
      <c r="AA112" s="1"/>
      <c r="AB112" s="1"/>
      <c r="AC112" s="1"/>
      <c r="AD112" s="1"/>
      <c r="AE112" s="1"/>
      <c r="AF112" s="1"/>
      <c r="AG112" s="1"/>
      <c r="AH112" s="1"/>
      <c r="AI112" s="1"/>
      <c r="AJ112" s="1"/>
      <c r="AK112" s="1"/>
      <c r="AL112" s="1"/>
      <c r="AM112" s="1"/>
      <c r="AN112" s="1"/>
      <c r="AO112" s="1"/>
    </row>
    <row r="113" spans="25:41" ht="12.75">
      <c r="Y113" s="1"/>
      <c r="Z113" s="1"/>
      <c r="AA113" s="1"/>
      <c r="AB113" s="1"/>
      <c r="AC113" s="1"/>
      <c r="AD113" s="1"/>
      <c r="AE113" s="1"/>
      <c r="AF113" s="1"/>
      <c r="AG113" s="1"/>
      <c r="AH113" s="1"/>
      <c r="AI113" s="1"/>
      <c r="AJ113" s="1"/>
      <c r="AK113" s="1"/>
      <c r="AL113" s="1"/>
      <c r="AM113" s="1"/>
      <c r="AN113" s="1"/>
      <c r="AO113" s="1"/>
    </row>
    <row r="114" spans="25:41" ht="12.75">
      <c r="Y114" s="1"/>
      <c r="Z114" s="1"/>
      <c r="AA114" s="1"/>
      <c r="AB114" s="1"/>
      <c r="AC114" s="1"/>
      <c r="AD114" s="1"/>
      <c r="AE114" s="1"/>
      <c r="AF114" s="1"/>
      <c r="AG114" s="1"/>
      <c r="AH114" s="1"/>
      <c r="AI114" s="1"/>
      <c r="AJ114" s="1"/>
      <c r="AK114" s="1"/>
      <c r="AL114" s="1"/>
      <c r="AM114" s="1"/>
      <c r="AN114" s="1"/>
      <c r="AO114" s="1"/>
    </row>
    <row r="115" spans="25:41" ht="12.75">
      <c r="Y115" s="1"/>
      <c r="Z115" s="1"/>
      <c r="AA115" s="1"/>
      <c r="AB115" s="1"/>
      <c r="AC115" s="1"/>
      <c r="AD115" s="1"/>
      <c r="AE115" s="1"/>
      <c r="AF115" s="1"/>
      <c r="AG115" s="1"/>
      <c r="AH115" s="1"/>
      <c r="AI115" s="1"/>
      <c r="AJ115" s="1"/>
      <c r="AK115" s="1"/>
      <c r="AL115" s="1"/>
      <c r="AM115" s="1"/>
      <c r="AN115" s="1"/>
      <c r="AO115" s="1"/>
    </row>
    <row r="116" spans="25:41" ht="12.75">
      <c r="Y116" s="1"/>
      <c r="Z116" s="1"/>
      <c r="AA116" s="1"/>
      <c r="AB116" s="1"/>
      <c r="AC116" s="1"/>
      <c r="AD116" s="1"/>
      <c r="AE116" s="1"/>
      <c r="AF116" s="1"/>
      <c r="AG116" s="1"/>
      <c r="AH116" s="1"/>
      <c r="AI116" s="1"/>
      <c r="AJ116" s="1"/>
      <c r="AK116" s="1"/>
      <c r="AL116" s="1"/>
      <c r="AM116" s="1"/>
      <c r="AN116" s="1"/>
      <c r="AO116" s="1"/>
    </row>
    <row r="117" spans="25:41" ht="12.75">
      <c r="Y117" s="1"/>
      <c r="Z117" s="1"/>
      <c r="AA117" s="1"/>
      <c r="AB117" s="1"/>
      <c r="AC117" s="1"/>
      <c r="AD117" s="1"/>
      <c r="AE117" s="1"/>
      <c r="AF117" s="1"/>
      <c r="AG117" s="1"/>
      <c r="AH117" s="1"/>
      <c r="AI117" s="1"/>
      <c r="AJ117" s="1"/>
      <c r="AK117" s="1"/>
      <c r="AL117" s="1"/>
      <c r="AM117" s="1"/>
      <c r="AN117" s="1"/>
      <c r="AO117" s="1"/>
    </row>
    <row r="118" spans="25:41" ht="12.75">
      <c r="Y118" s="1"/>
      <c r="Z118" s="1"/>
      <c r="AA118" s="1"/>
      <c r="AB118" s="1"/>
      <c r="AC118" s="1"/>
      <c r="AD118" s="1"/>
      <c r="AE118" s="1"/>
      <c r="AF118" s="1"/>
      <c r="AG118" s="1"/>
      <c r="AH118" s="1"/>
      <c r="AI118" s="1"/>
      <c r="AJ118" s="1"/>
      <c r="AK118" s="1"/>
      <c r="AL118" s="1"/>
      <c r="AM118" s="1"/>
      <c r="AN118" s="1"/>
      <c r="AO118" s="1"/>
    </row>
    <row r="119" spans="25:41" ht="12.75">
      <c r="Y119" s="1"/>
      <c r="Z119" s="1"/>
      <c r="AA119" s="1"/>
      <c r="AB119" s="1"/>
      <c r="AC119" s="1"/>
      <c r="AD119" s="1"/>
      <c r="AE119" s="1"/>
      <c r="AF119" s="1"/>
      <c r="AG119" s="1"/>
      <c r="AH119" s="1"/>
      <c r="AI119" s="1"/>
      <c r="AJ119" s="1"/>
      <c r="AK119" s="1"/>
      <c r="AL119" s="1"/>
      <c r="AM119" s="1"/>
      <c r="AN119" s="1"/>
      <c r="AO119" s="1"/>
    </row>
    <row r="120" spans="25:41" ht="12.75">
      <c r="Y120" s="1"/>
      <c r="Z120" s="1"/>
      <c r="AA120" s="1"/>
      <c r="AB120" s="1"/>
      <c r="AC120" s="1"/>
      <c r="AD120" s="1"/>
      <c r="AE120" s="1"/>
      <c r="AF120" s="1"/>
      <c r="AG120" s="1"/>
      <c r="AH120" s="1"/>
      <c r="AI120" s="1"/>
      <c r="AJ120" s="1"/>
      <c r="AK120" s="1"/>
      <c r="AL120" s="1"/>
      <c r="AM120" s="1"/>
      <c r="AN120" s="1"/>
      <c r="AO120" s="1"/>
    </row>
    <row r="121" spans="25:41" ht="12.75">
      <c r="Y121" s="1"/>
      <c r="Z121" s="1"/>
      <c r="AA121" s="1"/>
      <c r="AB121" s="1"/>
      <c r="AC121" s="1"/>
      <c r="AD121" s="1"/>
      <c r="AE121" s="1"/>
      <c r="AF121" s="1"/>
      <c r="AG121" s="1"/>
      <c r="AH121" s="1"/>
      <c r="AI121" s="1"/>
      <c r="AJ121" s="1"/>
      <c r="AK121" s="1"/>
      <c r="AL121" s="1"/>
      <c r="AM121" s="1"/>
      <c r="AN121" s="1"/>
      <c r="AO121" s="1"/>
    </row>
    <row r="122" spans="25:41" ht="12.75">
      <c r="Y122" s="1"/>
      <c r="Z122" s="1"/>
      <c r="AA122" s="1"/>
      <c r="AB122" s="1"/>
      <c r="AC122" s="1"/>
      <c r="AD122" s="1"/>
      <c r="AE122" s="1"/>
      <c r="AF122" s="1"/>
      <c r="AG122" s="1"/>
      <c r="AH122" s="1"/>
      <c r="AI122" s="1"/>
      <c r="AJ122" s="1"/>
      <c r="AK122" s="1"/>
      <c r="AL122" s="1"/>
      <c r="AM122" s="1"/>
      <c r="AN122" s="1"/>
      <c r="AO122" s="1"/>
    </row>
    <row r="123" spans="25:41" ht="12.75">
      <c r="Y123" s="1"/>
      <c r="Z123" s="1"/>
      <c r="AA123" s="1"/>
      <c r="AB123" s="1"/>
      <c r="AC123" s="1"/>
      <c r="AD123" s="1"/>
      <c r="AE123" s="1"/>
      <c r="AF123" s="1"/>
      <c r="AG123" s="1"/>
      <c r="AH123" s="1"/>
      <c r="AI123" s="1"/>
      <c r="AJ123" s="1"/>
      <c r="AK123" s="1"/>
      <c r="AL123" s="1"/>
      <c r="AM123" s="1"/>
      <c r="AN123" s="1"/>
      <c r="AO123" s="1"/>
    </row>
    <row r="124" spans="25:41" ht="12.75">
      <c r="Y124" s="1"/>
      <c r="Z124" s="1"/>
      <c r="AA124" s="1"/>
      <c r="AB124" s="1"/>
      <c r="AC124" s="1"/>
      <c r="AD124" s="1"/>
      <c r="AE124" s="1"/>
      <c r="AF124" s="1"/>
      <c r="AG124" s="1"/>
      <c r="AH124" s="1"/>
      <c r="AI124" s="1"/>
      <c r="AJ124" s="1"/>
      <c r="AK124" s="1"/>
      <c r="AL124" s="1"/>
      <c r="AM124" s="1"/>
      <c r="AN124" s="1"/>
      <c r="AO124" s="1"/>
    </row>
    <row r="125" spans="25:41" ht="12.75">
      <c r="Y125" s="1"/>
      <c r="Z125" s="1"/>
      <c r="AA125" s="1"/>
      <c r="AB125" s="1"/>
      <c r="AC125" s="1"/>
      <c r="AD125" s="1"/>
      <c r="AE125" s="1"/>
      <c r="AF125" s="1"/>
      <c r="AG125" s="1"/>
      <c r="AH125" s="1"/>
      <c r="AI125" s="1"/>
      <c r="AJ125" s="1"/>
      <c r="AK125" s="1"/>
      <c r="AL125" s="1"/>
      <c r="AM125" s="1"/>
      <c r="AN125" s="1"/>
      <c r="AO125" s="1"/>
    </row>
    <row r="126" spans="25:41" ht="12.75">
      <c r="Y126" s="1"/>
      <c r="Z126" s="1"/>
      <c r="AA126" s="1"/>
      <c r="AB126" s="1"/>
      <c r="AC126" s="1"/>
      <c r="AD126" s="1"/>
      <c r="AE126" s="1"/>
      <c r="AF126" s="1"/>
      <c r="AG126" s="1"/>
      <c r="AH126" s="1"/>
      <c r="AI126" s="1"/>
      <c r="AJ126" s="1"/>
      <c r="AK126" s="1"/>
      <c r="AL126" s="1"/>
      <c r="AM126" s="1"/>
      <c r="AN126" s="1"/>
      <c r="AO126" s="1"/>
    </row>
    <row r="127" spans="25:41" ht="12.75">
      <c r="Y127" s="1"/>
      <c r="Z127" s="1"/>
      <c r="AA127" s="1"/>
      <c r="AB127" s="1"/>
      <c r="AC127" s="1"/>
      <c r="AD127" s="1"/>
      <c r="AE127" s="1"/>
      <c r="AF127" s="1"/>
      <c r="AG127" s="1"/>
      <c r="AH127" s="1"/>
      <c r="AI127" s="1"/>
      <c r="AJ127" s="1"/>
      <c r="AK127" s="1"/>
      <c r="AL127" s="1"/>
      <c r="AM127" s="1"/>
      <c r="AN127" s="1"/>
      <c r="AO127" s="1"/>
    </row>
    <row r="128" spans="25:41" ht="12.75">
      <c r="Y128" s="1"/>
      <c r="Z128" s="1"/>
      <c r="AA128" s="1"/>
      <c r="AB128" s="1"/>
      <c r="AC128" s="1"/>
      <c r="AD128" s="1"/>
      <c r="AE128" s="1"/>
      <c r="AF128" s="1"/>
      <c r="AG128" s="1"/>
      <c r="AH128" s="1"/>
      <c r="AI128" s="1"/>
      <c r="AJ128" s="1"/>
      <c r="AK128" s="1"/>
      <c r="AL128" s="1"/>
      <c r="AM128" s="1"/>
      <c r="AN128" s="1"/>
      <c r="AO128" s="1"/>
    </row>
    <row r="129" spans="25:41" ht="12.75">
      <c r="Y129" s="1"/>
      <c r="Z129" s="1"/>
      <c r="AA129" s="1"/>
      <c r="AB129" s="1"/>
      <c r="AC129" s="1"/>
      <c r="AD129" s="1"/>
      <c r="AE129" s="1"/>
      <c r="AF129" s="1"/>
      <c r="AG129" s="1"/>
      <c r="AH129" s="1"/>
      <c r="AI129" s="1"/>
      <c r="AJ129" s="1"/>
      <c r="AK129" s="1"/>
      <c r="AL129" s="1"/>
      <c r="AM129" s="1"/>
      <c r="AN129" s="1"/>
      <c r="AO129" s="1"/>
    </row>
    <row r="130" spans="25:41" ht="12.75">
      <c r="Y130" s="1"/>
      <c r="Z130" s="1"/>
      <c r="AA130" s="1"/>
      <c r="AB130" s="1"/>
      <c r="AC130" s="1"/>
      <c r="AD130" s="1"/>
      <c r="AE130" s="1"/>
      <c r="AF130" s="1"/>
      <c r="AG130" s="1"/>
      <c r="AH130" s="1"/>
      <c r="AI130" s="1"/>
      <c r="AJ130" s="1"/>
      <c r="AK130" s="1"/>
      <c r="AL130" s="1"/>
      <c r="AM130" s="1"/>
      <c r="AN130" s="1"/>
      <c r="AO130" s="1"/>
    </row>
    <row r="131" spans="25:41" ht="12.75">
      <c r="Y131" s="1"/>
      <c r="Z131" s="1"/>
      <c r="AA131" s="1"/>
      <c r="AB131" s="1"/>
      <c r="AC131" s="1"/>
      <c r="AD131" s="1"/>
      <c r="AE131" s="1"/>
      <c r="AF131" s="1"/>
      <c r="AG131" s="1"/>
      <c r="AH131" s="1"/>
      <c r="AI131" s="1"/>
      <c r="AJ131" s="1"/>
      <c r="AK131" s="1"/>
      <c r="AL131" s="1"/>
      <c r="AM131" s="1"/>
      <c r="AN131" s="1"/>
      <c r="AO131" s="1"/>
    </row>
    <row r="132" spans="25:41" ht="12.75">
      <c r="Y132" s="1"/>
      <c r="Z132" s="1"/>
      <c r="AA132" s="1"/>
      <c r="AB132" s="1"/>
      <c r="AC132" s="1"/>
      <c r="AD132" s="1"/>
      <c r="AE132" s="1"/>
      <c r="AF132" s="1"/>
      <c r="AG132" s="1"/>
      <c r="AH132" s="1"/>
      <c r="AI132" s="1"/>
      <c r="AJ132" s="1"/>
      <c r="AK132" s="1"/>
      <c r="AL132" s="1"/>
      <c r="AM132" s="1"/>
      <c r="AN132" s="1"/>
      <c r="AO132" s="1"/>
    </row>
    <row r="133" spans="25:41" ht="12.75">
      <c r="Y133" s="1"/>
      <c r="Z133" s="1"/>
      <c r="AA133" s="1"/>
      <c r="AB133" s="1"/>
      <c r="AC133" s="1"/>
      <c r="AD133" s="1"/>
      <c r="AE133" s="1"/>
      <c r="AF133" s="1"/>
      <c r="AG133" s="1"/>
      <c r="AH133" s="1"/>
      <c r="AI133" s="1"/>
      <c r="AJ133" s="1"/>
      <c r="AK133" s="1"/>
      <c r="AL133" s="1"/>
      <c r="AM133" s="1"/>
      <c r="AN133" s="1"/>
      <c r="AO133" s="1"/>
    </row>
    <row r="134" spans="25:41" ht="12.75">
      <c r="Y134" s="1"/>
      <c r="Z134" s="1"/>
      <c r="AA134" s="1"/>
      <c r="AB134" s="1"/>
      <c r="AC134" s="1"/>
      <c r="AD134" s="1"/>
      <c r="AE134" s="1"/>
      <c r="AF134" s="1"/>
      <c r="AG134" s="1"/>
      <c r="AH134" s="1"/>
      <c r="AI134" s="1"/>
      <c r="AJ134" s="1"/>
      <c r="AK134" s="1"/>
      <c r="AL134" s="1"/>
      <c r="AM134" s="1"/>
      <c r="AN134" s="1"/>
      <c r="AO134" s="1"/>
    </row>
    <row r="135" spans="25:41" ht="12.75">
      <c r="Y135" s="1"/>
      <c r="Z135" s="1"/>
      <c r="AA135" s="1"/>
      <c r="AB135" s="1"/>
      <c r="AC135" s="1"/>
      <c r="AD135" s="1"/>
      <c r="AE135" s="1"/>
      <c r="AF135" s="1"/>
      <c r="AG135" s="1"/>
      <c r="AH135" s="1"/>
      <c r="AI135" s="1"/>
      <c r="AJ135" s="1"/>
      <c r="AK135" s="1"/>
      <c r="AL135" s="1"/>
      <c r="AM135" s="1"/>
      <c r="AN135" s="1"/>
      <c r="AO135" s="1"/>
    </row>
    <row r="136" spans="25:41" ht="12.75">
      <c r="Y136" s="1"/>
      <c r="Z136" s="1"/>
      <c r="AA136" s="1"/>
      <c r="AB136" s="1"/>
      <c r="AC136" s="1"/>
      <c r="AD136" s="1"/>
      <c r="AE136" s="1"/>
      <c r="AF136" s="1"/>
      <c r="AG136" s="1"/>
      <c r="AH136" s="1"/>
      <c r="AI136" s="1"/>
      <c r="AJ136" s="1"/>
      <c r="AK136" s="1"/>
      <c r="AL136" s="1"/>
      <c r="AM136" s="1"/>
      <c r="AN136" s="1"/>
      <c r="AO136" s="1"/>
    </row>
    <row r="137" spans="25:41" ht="12.75">
      <c r="Y137" s="1"/>
      <c r="Z137" s="1"/>
      <c r="AA137" s="1"/>
      <c r="AB137" s="1"/>
      <c r="AC137" s="1"/>
      <c r="AD137" s="1"/>
      <c r="AE137" s="1"/>
      <c r="AF137" s="1"/>
      <c r="AG137" s="1"/>
      <c r="AH137" s="1"/>
      <c r="AI137" s="1"/>
      <c r="AJ137" s="1"/>
      <c r="AK137" s="1"/>
      <c r="AL137" s="1"/>
      <c r="AM137" s="1"/>
      <c r="AN137" s="1"/>
      <c r="AO137" s="1"/>
    </row>
    <row r="138" spans="25:41" ht="12.75">
      <c r="Y138" s="1"/>
      <c r="Z138" s="1"/>
      <c r="AA138" s="1"/>
      <c r="AB138" s="1"/>
      <c r="AC138" s="1"/>
      <c r="AD138" s="1"/>
      <c r="AE138" s="1"/>
      <c r="AF138" s="1"/>
      <c r="AG138" s="1"/>
      <c r="AH138" s="1"/>
      <c r="AI138" s="1"/>
      <c r="AJ138" s="1"/>
      <c r="AK138" s="1"/>
      <c r="AL138" s="1"/>
      <c r="AM138" s="1"/>
      <c r="AN138" s="1"/>
      <c r="AO138" s="1"/>
    </row>
    <row r="139" spans="25:41" ht="12.75">
      <c r="Y139" s="1"/>
      <c r="Z139" s="1"/>
      <c r="AA139" s="1"/>
      <c r="AB139" s="1"/>
      <c r="AC139" s="1"/>
      <c r="AD139" s="1"/>
      <c r="AE139" s="1"/>
      <c r="AF139" s="1"/>
      <c r="AG139" s="1"/>
      <c r="AH139" s="1"/>
      <c r="AI139" s="1"/>
      <c r="AJ139" s="1"/>
      <c r="AK139" s="1"/>
      <c r="AL139" s="1"/>
      <c r="AM139" s="1"/>
      <c r="AN139" s="1"/>
      <c r="AO139" s="1"/>
    </row>
    <row r="140" spans="25:41" ht="12.75">
      <c r="Y140" s="1"/>
      <c r="Z140" s="1"/>
      <c r="AA140" s="1"/>
      <c r="AB140" s="1"/>
      <c r="AC140" s="1"/>
      <c r="AD140" s="1"/>
      <c r="AE140" s="1"/>
      <c r="AF140" s="1"/>
      <c r="AG140" s="1"/>
      <c r="AH140" s="1"/>
      <c r="AI140" s="1"/>
      <c r="AJ140" s="1"/>
      <c r="AK140" s="1"/>
      <c r="AL140" s="1"/>
      <c r="AM140" s="1"/>
      <c r="AN140" s="1"/>
      <c r="AO140" s="1"/>
    </row>
    <row r="141" spans="25:41" ht="12.75">
      <c r="Y141" s="1"/>
      <c r="Z141" s="1"/>
      <c r="AA141" s="1"/>
      <c r="AB141" s="1"/>
      <c r="AC141" s="1"/>
      <c r="AD141" s="1"/>
      <c r="AE141" s="1"/>
      <c r="AF141" s="1"/>
      <c r="AG141" s="1"/>
      <c r="AH141" s="1"/>
      <c r="AI141" s="1"/>
      <c r="AJ141" s="1"/>
      <c r="AK141" s="1"/>
      <c r="AL141" s="1"/>
      <c r="AM141" s="1"/>
      <c r="AN141" s="1"/>
      <c r="AO141" s="1"/>
    </row>
    <row r="142" spans="25:41" ht="12.75">
      <c r="Y142" s="1"/>
      <c r="Z142" s="1"/>
      <c r="AA142" s="1"/>
      <c r="AB142" s="1"/>
      <c r="AC142" s="1"/>
      <c r="AD142" s="1"/>
      <c r="AE142" s="1"/>
      <c r="AF142" s="1"/>
      <c r="AG142" s="1"/>
      <c r="AH142" s="1"/>
      <c r="AI142" s="1"/>
      <c r="AJ142" s="1"/>
      <c r="AK142" s="1"/>
      <c r="AL142" s="1"/>
      <c r="AM142" s="1"/>
      <c r="AN142" s="1"/>
      <c r="AO142" s="1"/>
    </row>
    <row r="143" spans="25:41" ht="12.75">
      <c r="Y143" s="1"/>
      <c r="Z143" s="1"/>
      <c r="AA143" s="1"/>
      <c r="AB143" s="1"/>
      <c r="AC143" s="1"/>
      <c r="AD143" s="1"/>
      <c r="AE143" s="1"/>
      <c r="AF143" s="1"/>
      <c r="AG143" s="1"/>
      <c r="AH143" s="1"/>
      <c r="AI143" s="1"/>
      <c r="AJ143" s="1"/>
      <c r="AK143" s="1"/>
      <c r="AL143" s="1"/>
      <c r="AM143" s="1"/>
      <c r="AN143" s="1"/>
      <c r="AO143" s="1"/>
    </row>
    <row r="144" spans="25:41" ht="12.75">
      <c r="Y144" s="1"/>
      <c r="Z144" s="1"/>
      <c r="AA144" s="1"/>
      <c r="AB144" s="1"/>
      <c r="AC144" s="1"/>
      <c r="AD144" s="1"/>
      <c r="AE144" s="1"/>
      <c r="AF144" s="1"/>
      <c r="AG144" s="1"/>
      <c r="AH144" s="1"/>
      <c r="AI144" s="1"/>
      <c r="AJ144" s="1"/>
      <c r="AK144" s="1"/>
      <c r="AL144" s="1"/>
      <c r="AM144" s="1"/>
      <c r="AN144" s="1"/>
      <c r="AO144" s="1"/>
    </row>
    <row r="145" spans="25:41" ht="12.75">
      <c r="Y145" s="1"/>
      <c r="Z145" s="1"/>
      <c r="AA145" s="1"/>
      <c r="AB145" s="1"/>
      <c r="AC145" s="1"/>
      <c r="AD145" s="1"/>
      <c r="AE145" s="1"/>
      <c r="AF145" s="1"/>
      <c r="AG145" s="1"/>
      <c r="AH145" s="1"/>
      <c r="AI145" s="1"/>
      <c r="AJ145" s="1"/>
      <c r="AK145" s="1"/>
      <c r="AL145" s="1"/>
      <c r="AM145" s="1"/>
      <c r="AN145" s="1"/>
      <c r="AO145" s="1"/>
    </row>
    <row r="146" spans="25:41" ht="12.75">
      <c r="Y146" s="1"/>
      <c r="Z146" s="1"/>
      <c r="AA146" s="1"/>
      <c r="AB146" s="1"/>
      <c r="AC146" s="1"/>
      <c r="AD146" s="1"/>
      <c r="AE146" s="1"/>
      <c r="AF146" s="1"/>
      <c r="AG146" s="1"/>
      <c r="AH146" s="1"/>
      <c r="AI146" s="1"/>
      <c r="AJ146" s="1"/>
      <c r="AK146" s="1"/>
      <c r="AL146" s="1"/>
      <c r="AM146" s="1"/>
      <c r="AN146" s="1"/>
      <c r="AO146" s="1"/>
    </row>
    <row r="147" spans="25:41" ht="12.75">
      <c r="Y147" s="1"/>
      <c r="Z147" s="1"/>
      <c r="AA147" s="1"/>
      <c r="AB147" s="1"/>
      <c r="AC147" s="1"/>
      <c r="AD147" s="1"/>
      <c r="AE147" s="1"/>
      <c r="AF147" s="1"/>
      <c r="AG147" s="1"/>
      <c r="AH147" s="1"/>
      <c r="AI147" s="1"/>
      <c r="AJ147" s="1"/>
      <c r="AK147" s="1"/>
      <c r="AL147" s="1"/>
      <c r="AM147" s="1"/>
      <c r="AN147" s="1"/>
      <c r="AO147" s="1"/>
    </row>
    <row r="148" spans="25:41" ht="12.75">
      <c r="Y148" s="1"/>
      <c r="Z148" s="1"/>
      <c r="AA148" s="1"/>
      <c r="AB148" s="1"/>
      <c r="AC148" s="1"/>
      <c r="AD148" s="1"/>
      <c r="AE148" s="1"/>
      <c r="AF148" s="1"/>
      <c r="AG148" s="1"/>
      <c r="AH148" s="1"/>
      <c r="AI148" s="1"/>
      <c r="AJ148" s="1"/>
      <c r="AK148" s="1"/>
      <c r="AL148" s="1"/>
      <c r="AM148" s="1"/>
      <c r="AN148" s="1"/>
      <c r="AO148" s="1"/>
    </row>
    <row r="149" spans="25:41" ht="12.75">
      <c r="Y149" s="1"/>
      <c r="Z149" s="1"/>
      <c r="AA149" s="1"/>
      <c r="AB149" s="1"/>
      <c r="AC149" s="1"/>
      <c r="AD149" s="1"/>
      <c r="AE149" s="1"/>
      <c r="AF149" s="1"/>
      <c r="AG149" s="1"/>
      <c r="AH149" s="1"/>
      <c r="AI149" s="1"/>
      <c r="AJ149" s="1"/>
      <c r="AK149" s="1"/>
      <c r="AL149" s="1"/>
      <c r="AM149" s="1"/>
      <c r="AN149" s="1"/>
      <c r="AO149" s="1"/>
    </row>
    <row r="150" spans="25:41" ht="12.75">
      <c r="Y150" s="1"/>
      <c r="Z150" s="1"/>
      <c r="AA150" s="1"/>
      <c r="AB150" s="1"/>
      <c r="AC150" s="1"/>
      <c r="AD150" s="1"/>
      <c r="AE150" s="1"/>
      <c r="AF150" s="1"/>
      <c r="AG150" s="1"/>
      <c r="AH150" s="1"/>
      <c r="AI150" s="1"/>
      <c r="AJ150" s="1"/>
      <c r="AK150" s="1"/>
      <c r="AL150" s="1"/>
      <c r="AM150" s="1"/>
      <c r="AN150" s="1"/>
      <c r="AO150" s="1"/>
    </row>
    <row r="151" spans="25:41" ht="12.75">
      <c r="Y151" s="1"/>
      <c r="Z151" s="1"/>
      <c r="AA151" s="1"/>
      <c r="AB151" s="1"/>
      <c r="AC151" s="1"/>
      <c r="AD151" s="1"/>
      <c r="AE151" s="1"/>
      <c r="AF151" s="1"/>
      <c r="AG151" s="1"/>
      <c r="AH151" s="1"/>
      <c r="AI151" s="1"/>
      <c r="AJ151" s="1"/>
      <c r="AK151" s="1"/>
      <c r="AL151" s="1"/>
      <c r="AM151" s="1"/>
      <c r="AN151" s="1"/>
      <c r="AO151" s="1"/>
    </row>
    <row r="152" spans="25:41" ht="12.75">
      <c r="Y152" s="1"/>
      <c r="Z152" s="1"/>
      <c r="AA152" s="1"/>
      <c r="AB152" s="1"/>
      <c r="AC152" s="1"/>
      <c r="AD152" s="1"/>
      <c r="AE152" s="1"/>
      <c r="AF152" s="1"/>
      <c r="AG152" s="1"/>
      <c r="AH152" s="1"/>
      <c r="AI152" s="1"/>
      <c r="AJ152" s="1"/>
      <c r="AK152" s="1"/>
      <c r="AL152" s="1"/>
      <c r="AM152" s="1"/>
      <c r="AN152" s="1"/>
      <c r="AO152" s="1"/>
    </row>
    <row r="153" spans="25:41" ht="12.75">
      <c r="Y153" s="1"/>
      <c r="Z153" s="1"/>
      <c r="AA153" s="1"/>
      <c r="AB153" s="1"/>
      <c r="AC153" s="1"/>
      <c r="AD153" s="1"/>
      <c r="AE153" s="1"/>
      <c r="AF153" s="1"/>
      <c r="AG153" s="1"/>
      <c r="AH153" s="1"/>
      <c r="AI153" s="1"/>
      <c r="AJ153" s="1"/>
      <c r="AK153" s="1"/>
      <c r="AL153" s="1"/>
      <c r="AM153" s="1"/>
      <c r="AN153" s="1"/>
      <c r="AO153" s="1"/>
    </row>
    <row r="154" spans="25:41" ht="12.75">
      <c r="Y154" s="1"/>
      <c r="Z154" s="1"/>
      <c r="AA154" s="1"/>
      <c r="AB154" s="1"/>
      <c r="AC154" s="1"/>
      <c r="AD154" s="1"/>
      <c r="AE154" s="1"/>
      <c r="AF154" s="1"/>
      <c r="AG154" s="1"/>
      <c r="AH154" s="1"/>
      <c r="AI154" s="1"/>
      <c r="AJ154" s="1"/>
      <c r="AK154" s="1"/>
      <c r="AL154" s="1"/>
      <c r="AM154" s="1"/>
      <c r="AN154" s="1"/>
      <c r="AO154" s="1"/>
    </row>
    <row r="155" spans="25:41" ht="12.75">
      <c r="Y155" s="1"/>
      <c r="Z155" s="1"/>
      <c r="AA155" s="1"/>
      <c r="AB155" s="1"/>
      <c r="AC155" s="1"/>
      <c r="AD155" s="1"/>
      <c r="AE155" s="1"/>
      <c r="AF155" s="1"/>
      <c r="AG155" s="1"/>
      <c r="AH155" s="1"/>
      <c r="AI155" s="1"/>
      <c r="AJ155" s="1"/>
      <c r="AK155" s="1"/>
      <c r="AL155" s="1"/>
      <c r="AM155" s="1"/>
      <c r="AN155" s="1"/>
      <c r="AO155" s="1"/>
    </row>
    <row r="156" spans="25:41" ht="12.75">
      <c r="Y156" s="1"/>
      <c r="Z156" s="1"/>
      <c r="AA156" s="1"/>
      <c r="AB156" s="1"/>
      <c r="AC156" s="1"/>
      <c r="AD156" s="1"/>
      <c r="AE156" s="1"/>
      <c r="AF156" s="1"/>
      <c r="AG156" s="1"/>
      <c r="AH156" s="1"/>
      <c r="AI156" s="1"/>
      <c r="AJ156" s="1"/>
      <c r="AK156" s="1"/>
      <c r="AL156" s="1"/>
      <c r="AM156" s="1"/>
      <c r="AN156" s="1"/>
      <c r="AO156" s="1"/>
    </row>
    <row r="157" spans="25:41" ht="12.75">
      <c r="Y157" s="1"/>
      <c r="Z157" s="1"/>
      <c r="AA157" s="1"/>
      <c r="AB157" s="1"/>
      <c r="AC157" s="1"/>
      <c r="AD157" s="1"/>
      <c r="AE157" s="1"/>
      <c r="AF157" s="1"/>
      <c r="AG157" s="1"/>
      <c r="AH157" s="1"/>
      <c r="AI157" s="1"/>
      <c r="AJ157" s="1"/>
      <c r="AK157" s="1"/>
      <c r="AL157" s="1"/>
      <c r="AM157" s="1"/>
      <c r="AN157" s="1"/>
      <c r="AO157" s="1"/>
    </row>
    <row r="158" spans="25:41" ht="12.75">
      <c r="Y158" s="1"/>
      <c r="Z158" s="1"/>
      <c r="AA158" s="1"/>
      <c r="AB158" s="1"/>
      <c r="AC158" s="1"/>
      <c r="AD158" s="1"/>
      <c r="AE158" s="1"/>
      <c r="AF158" s="1"/>
      <c r="AG158" s="1"/>
      <c r="AH158" s="1"/>
      <c r="AI158" s="1"/>
      <c r="AJ158" s="1"/>
      <c r="AK158" s="1"/>
      <c r="AL158" s="1"/>
      <c r="AM158" s="1"/>
      <c r="AN158" s="1"/>
      <c r="AO158" s="1"/>
    </row>
    <row r="159" spans="25:41" ht="12.75">
      <c r="Y159" s="1"/>
      <c r="Z159" s="1"/>
      <c r="AA159" s="1"/>
      <c r="AB159" s="1"/>
      <c r="AC159" s="1"/>
      <c r="AD159" s="1"/>
      <c r="AE159" s="1"/>
      <c r="AF159" s="1"/>
      <c r="AG159" s="1"/>
      <c r="AH159" s="1"/>
      <c r="AI159" s="1"/>
      <c r="AJ159" s="1"/>
      <c r="AK159" s="1"/>
      <c r="AL159" s="1"/>
      <c r="AM159" s="1"/>
      <c r="AN159" s="1"/>
      <c r="AO159" s="1"/>
    </row>
    <row r="160" spans="25:41" ht="12.75">
      <c r="Y160" s="1"/>
      <c r="Z160" s="1"/>
      <c r="AA160" s="1"/>
      <c r="AB160" s="1"/>
      <c r="AC160" s="1"/>
      <c r="AD160" s="1"/>
      <c r="AE160" s="1"/>
      <c r="AF160" s="1"/>
      <c r="AG160" s="1"/>
      <c r="AH160" s="1"/>
      <c r="AI160" s="1"/>
      <c r="AJ160" s="1"/>
      <c r="AK160" s="1"/>
      <c r="AL160" s="1"/>
      <c r="AM160" s="1"/>
      <c r="AN160" s="1"/>
      <c r="AO160" s="1"/>
    </row>
    <row r="161" spans="25:41" ht="12.75">
      <c r="Y161" s="1"/>
      <c r="Z161" s="1"/>
      <c r="AA161" s="1"/>
      <c r="AB161" s="1"/>
      <c r="AC161" s="1"/>
      <c r="AD161" s="1"/>
      <c r="AE161" s="1"/>
      <c r="AF161" s="1"/>
      <c r="AG161" s="1"/>
      <c r="AH161" s="1"/>
      <c r="AI161" s="1"/>
      <c r="AJ161" s="1"/>
      <c r="AK161" s="1"/>
      <c r="AL161" s="1"/>
      <c r="AM161" s="1"/>
      <c r="AN161" s="1"/>
      <c r="AO161" s="1"/>
    </row>
    <row r="162" spans="25:41" ht="12.75">
      <c r="Y162" s="1"/>
      <c r="Z162" s="1"/>
      <c r="AA162" s="1"/>
      <c r="AB162" s="1"/>
      <c r="AC162" s="1"/>
      <c r="AD162" s="1"/>
      <c r="AE162" s="1"/>
      <c r="AF162" s="1"/>
      <c r="AG162" s="1"/>
      <c r="AH162" s="1"/>
      <c r="AI162" s="1"/>
      <c r="AJ162" s="1"/>
      <c r="AK162" s="1"/>
      <c r="AL162" s="1"/>
      <c r="AM162" s="1"/>
      <c r="AN162" s="1"/>
      <c r="AO162" s="1"/>
    </row>
    <row r="163" spans="25:41" ht="12.75">
      <c r="Y163" s="1"/>
      <c r="Z163" s="1"/>
      <c r="AA163" s="1"/>
      <c r="AB163" s="1"/>
      <c r="AC163" s="1"/>
      <c r="AD163" s="1"/>
      <c r="AE163" s="1"/>
      <c r="AF163" s="1"/>
      <c r="AG163" s="1"/>
      <c r="AH163" s="1"/>
      <c r="AI163" s="1"/>
      <c r="AJ163" s="1"/>
      <c r="AK163" s="1"/>
      <c r="AL163" s="1"/>
      <c r="AM163" s="1"/>
      <c r="AN163" s="1"/>
      <c r="AO163" s="1"/>
    </row>
    <row r="164" spans="25:41" ht="12.75">
      <c r="Y164" s="1"/>
      <c r="Z164" s="1"/>
      <c r="AA164" s="1"/>
      <c r="AB164" s="1"/>
      <c r="AC164" s="1"/>
      <c r="AD164" s="1"/>
      <c r="AE164" s="1"/>
      <c r="AF164" s="1"/>
      <c r="AG164" s="1"/>
      <c r="AH164" s="1"/>
      <c r="AI164" s="1"/>
      <c r="AJ164" s="1"/>
      <c r="AK164" s="1"/>
      <c r="AL164" s="1"/>
      <c r="AM164" s="1"/>
      <c r="AN164" s="1"/>
      <c r="AO164" s="1"/>
    </row>
    <row r="165" spans="25:41" ht="12.75">
      <c r="Y165" s="1"/>
      <c r="Z165" s="1"/>
      <c r="AA165" s="1"/>
      <c r="AB165" s="1"/>
      <c r="AC165" s="1"/>
      <c r="AD165" s="1"/>
      <c r="AE165" s="1"/>
      <c r="AF165" s="1"/>
      <c r="AG165" s="1"/>
      <c r="AH165" s="1"/>
      <c r="AI165" s="1"/>
      <c r="AJ165" s="1"/>
      <c r="AK165" s="1"/>
      <c r="AL165" s="1"/>
      <c r="AM165" s="1"/>
      <c r="AN165" s="1"/>
      <c r="AO165" s="1"/>
    </row>
    <row r="166" spans="25:41" ht="12.75">
      <c r="Y166" s="1"/>
      <c r="Z166" s="1"/>
      <c r="AA166" s="1"/>
      <c r="AB166" s="1"/>
      <c r="AC166" s="1"/>
      <c r="AD166" s="1"/>
      <c r="AE166" s="1"/>
      <c r="AF166" s="1"/>
      <c r="AG166" s="1"/>
      <c r="AH166" s="1"/>
      <c r="AI166" s="1"/>
      <c r="AJ166" s="1"/>
      <c r="AK166" s="1"/>
      <c r="AL166" s="1"/>
      <c r="AM166" s="1"/>
      <c r="AN166" s="1"/>
      <c r="AO166" s="1"/>
    </row>
    <row r="167" spans="25:41" ht="12.75">
      <c r="Y167" s="1"/>
      <c r="Z167" s="1"/>
      <c r="AA167" s="1"/>
      <c r="AB167" s="1"/>
      <c r="AC167" s="1"/>
      <c r="AD167" s="1"/>
      <c r="AE167" s="1"/>
      <c r="AF167" s="1"/>
      <c r="AG167" s="1"/>
      <c r="AH167" s="1"/>
      <c r="AI167" s="1"/>
      <c r="AJ167" s="1"/>
      <c r="AK167" s="1"/>
      <c r="AL167" s="1"/>
      <c r="AM167" s="1"/>
      <c r="AN167" s="1"/>
      <c r="AO167" s="1"/>
    </row>
    <row r="168" spans="25:41" ht="12.75">
      <c r="Y168" s="1"/>
      <c r="Z168" s="1"/>
      <c r="AA168" s="1"/>
      <c r="AB168" s="1"/>
      <c r="AC168" s="1"/>
      <c r="AD168" s="1"/>
      <c r="AE168" s="1"/>
      <c r="AF168" s="1"/>
      <c r="AG168" s="1"/>
      <c r="AH168" s="1"/>
      <c r="AI168" s="1"/>
      <c r="AJ168" s="1"/>
      <c r="AK168" s="1"/>
      <c r="AL168" s="1"/>
      <c r="AM168" s="1"/>
      <c r="AN168" s="1"/>
      <c r="AO168" s="1"/>
    </row>
    <row r="169" spans="25:41" ht="12.75">
      <c r="Y169" s="1"/>
      <c r="Z169" s="1"/>
      <c r="AA169" s="1"/>
      <c r="AB169" s="1"/>
      <c r="AC169" s="1"/>
      <c r="AD169" s="1"/>
      <c r="AE169" s="1"/>
      <c r="AF169" s="1"/>
      <c r="AG169" s="1"/>
      <c r="AH169" s="1"/>
      <c r="AI169" s="1"/>
      <c r="AJ169" s="1"/>
      <c r="AK169" s="1"/>
      <c r="AL169" s="1"/>
      <c r="AM169" s="1"/>
      <c r="AN169" s="1"/>
      <c r="AO169" s="1"/>
    </row>
    <row r="170" spans="25:41" ht="12.75">
      <c r="Y170" s="1"/>
      <c r="Z170" s="1"/>
      <c r="AA170" s="1"/>
      <c r="AB170" s="1"/>
      <c r="AC170" s="1"/>
      <c r="AD170" s="1"/>
      <c r="AE170" s="1"/>
      <c r="AF170" s="1"/>
      <c r="AG170" s="1"/>
      <c r="AH170" s="1"/>
      <c r="AI170" s="1"/>
      <c r="AJ170" s="1"/>
      <c r="AK170" s="1"/>
      <c r="AL170" s="1"/>
      <c r="AM170" s="1"/>
      <c r="AN170" s="1"/>
      <c r="AO170" s="1"/>
    </row>
    <row r="171" spans="25:41" ht="12.75">
      <c r="Y171" s="1"/>
      <c r="Z171" s="1"/>
      <c r="AA171" s="1"/>
      <c r="AB171" s="1"/>
      <c r="AC171" s="1"/>
      <c r="AD171" s="1"/>
      <c r="AE171" s="1"/>
      <c r="AF171" s="1"/>
      <c r="AG171" s="1"/>
      <c r="AH171" s="1"/>
      <c r="AI171" s="1"/>
      <c r="AJ171" s="1"/>
      <c r="AK171" s="1"/>
      <c r="AL171" s="1"/>
      <c r="AM171" s="1"/>
      <c r="AN171" s="1"/>
      <c r="AO171" s="1"/>
    </row>
    <row r="172" spans="25:41" ht="12.75">
      <c r="Y172" s="1"/>
      <c r="Z172" s="1"/>
      <c r="AA172" s="1"/>
      <c r="AB172" s="1"/>
      <c r="AC172" s="1"/>
      <c r="AD172" s="1"/>
      <c r="AE172" s="1"/>
      <c r="AF172" s="1"/>
      <c r="AG172" s="1"/>
      <c r="AH172" s="1"/>
      <c r="AI172" s="1"/>
      <c r="AJ172" s="1"/>
      <c r="AK172" s="1"/>
      <c r="AL172" s="1"/>
      <c r="AM172" s="1"/>
      <c r="AN172" s="1"/>
      <c r="AO172" s="1"/>
    </row>
    <row r="173" spans="25:41" ht="12.75">
      <c r="Y173" s="1"/>
      <c r="Z173" s="1"/>
      <c r="AA173" s="1"/>
      <c r="AB173" s="1"/>
      <c r="AC173" s="1"/>
      <c r="AD173" s="1"/>
      <c r="AE173" s="1"/>
      <c r="AF173" s="1"/>
      <c r="AG173" s="1"/>
      <c r="AH173" s="1"/>
      <c r="AI173" s="1"/>
      <c r="AJ173" s="1"/>
      <c r="AK173" s="1"/>
      <c r="AL173" s="1"/>
      <c r="AM173" s="1"/>
      <c r="AN173" s="1"/>
      <c r="AO173" s="1"/>
    </row>
    <row r="174" spans="25:41" ht="12.75">
      <c r="Y174" s="1"/>
      <c r="Z174" s="1"/>
      <c r="AA174" s="1"/>
      <c r="AB174" s="1"/>
      <c r="AC174" s="1"/>
      <c r="AD174" s="1"/>
      <c r="AE174" s="1"/>
      <c r="AF174" s="1"/>
      <c r="AG174" s="1"/>
      <c r="AH174" s="1"/>
      <c r="AI174" s="1"/>
      <c r="AJ174" s="1"/>
      <c r="AK174" s="1"/>
      <c r="AL174" s="1"/>
      <c r="AM174" s="1"/>
      <c r="AN174" s="1"/>
      <c r="AO174" s="1"/>
    </row>
    <row r="175" spans="25:41" ht="12.75">
      <c r="Y175" s="1"/>
      <c r="Z175" s="1"/>
      <c r="AA175" s="1"/>
      <c r="AB175" s="1"/>
      <c r="AC175" s="1"/>
      <c r="AD175" s="1"/>
      <c r="AE175" s="1"/>
      <c r="AF175" s="1"/>
      <c r="AG175" s="1"/>
      <c r="AH175" s="1"/>
      <c r="AI175" s="1"/>
      <c r="AJ175" s="1"/>
      <c r="AK175" s="1"/>
      <c r="AL175" s="1"/>
      <c r="AM175" s="1"/>
      <c r="AN175" s="1"/>
      <c r="AO175" s="1"/>
    </row>
    <row r="176" spans="25:41" ht="12.75">
      <c r="Y176" s="1"/>
      <c r="Z176" s="1"/>
      <c r="AA176" s="1"/>
      <c r="AB176" s="1"/>
      <c r="AC176" s="1"/>
      <c r="AD176" s="1"/>
      <c r="AE176" s="1"/>
      <c r="AF176" s="1"/>
      <c r="AG176" s="1"/>
      <c r="AH176" s="1"/>
      <c r="AI176" s="1"/>
      <c r="AJ176" s="1"/>
      <c r="AK176" s="1"/>
      <c r="AL176" s="1"/>
      <c r="AM176" s="1"/>
      <c r="AN176" s="1"/>
      <c r="AO176" s="1"/>
    </row>
    <row r="177" spans="25:41" ht="12.75">
      <c r="Y177" s="1"/>
      <c r="Z177" s="1"/>
      <c r="AA177" s="1"/>
      <c r="AB177" s="1"/>
      <c r="AC177" s="1"/>
      <c r="AD177" s="1"/>
      <c r="AE177" s="1"/>
      <c r="AF177" s="1"/>
      <c r="AG177" s="1"/>
      <c r="AH177" s="1"/>
      <c r="AI177" s="1"/>
      <c r="AJ177" s="1"/>
      <c r="AK177" s="1"/>
      <c r="AL177" s="1"/>
      <c r="AM177" s="1"/>
      <c r="AN177" s="1"/>
      <c r="AO177" s="1"/>
    </row>
    <row r="178" spans="25:41" ht="12.75">
      <c r="Y178" s="1"/>
      <c r="Z178" s="1"/>
      <c r="AA178" s="1"/>
      <c r="AB178" s="1"/>
      <c r="AC178" s="1"/>
      <c r="AD178" s="1"/>
      <c r="AE178" s="1"/>
      <c r="AF178" s="1"/>
      <c r="AG178" s="1"/>
      <c r="AH178" s="1"/>
      <c r="AI178" s="1"/>
      <c r="AJ178" s="1"/>
      <c r="AK178" s="1"/>
      <c r="AL178" s="1"/>
      <c r="AM178" s="1"/>
      <c r="AN178" s="1"/>
      <c r="AO178" s="1"/>
    </row>
    <row r="179" spans="25:41" ht="12.75">
      <c r="Y179" s="1"/>
      <c r="Z179" s="1"/>
      <c r="AA179" s="1"/>
      <c r="AB179" s="1"/>
      <c r="AC179" s="1"/>
      <c r="AD179" s="1"/>
      <c r="AE179" s="1"/>
      <c r="AF179" s="1"/>
      <c r="AG179" s="1"/>
      <c r="AH179" s="1"/>
      <c r="AI179" s="1"/>
      <c r="AJ179" s="1"/>
      <c r="AK179" s="1"/>
      <c r="AL179" s="1"/>
      <c r="AM179" s="1"/>
      <c r="AN179" s="1"/>
      <c r="AO179" s="1"/>
    </row>
    <row r="180" spans="25:41" ht="12.75">
      <c r="Y180" s="1"/>
      <c r="Z180" s="1"/>
      <c r="AA180" s="1"/>
      <c r="AB180" s="1"/>
      <c r="AC180" s="1"/>
      <c r="AD180" s="1"/>
      <c r="AE180" s="1"/>
      <c r="AF180" s="1"/>
      <c r="AG180" s="1"/>
      <c r="AH180" s="1"/>
      <c r="AI180" s="1"/>
      <c r="AJ180" s="1"/>
      <c r="AK180" s="1"/>
      <c r="AL180" s="1"/>
      <c r="AM180" s="1"/>
      <c r="AN180" s="1"/>
      <c r="AO180" s="1"/>
    </row>
    <row r="181" spans="25:41" ht="12.75">
      <c r="Y181" s="1"/>
      <c r="Z181" s="1"/>
      <c r="AA181" s="1"/>
      <c r="AB181" s="1"/>
      <c r="AC181" s="1"/>
      <c r="AD181" s="1"/>
      <c r="AE181" s="1"/>
      <c r="AF181" s="1"/>
      <c r="AG181" s="1"/>
      <c r="AH181" s="1"/>
      <c r="AI181" s="1"/>
      <c r="AJ181" s="1"/>
      <c r="AK181" s="1"/>
      <c r="AL181" s="1"/>
      <c r="AM181" s="1"/>
      <c r="AN181" s="1"/>
      <c r="AO181" s="1"/>
    </row>
    <row r="182" spans="25:41" ht="12.75">
      <c r="Y182" s="1"/>
      <c r="Z182" s="1"/>
      <c r="AA182" s="1"/>
      <c r="AB182" s="1"/>
      <c r="AC182" s="1"/>
      <c r="AD182" s="1"/>
      <c r="AE182" s="1"/>
      <c r="AF182" s="1"/>
      <c r="AG182" s="1"/>
      <c r="AH182" s="1"/>
      <c r="AI182" s="1"/>
      <c r="AJ182" s="1"/>
      <c r="AK182" s="1"/>
      <c r="AL182" s="1"/>
      <c r="AM182" s="1"/>
      <c r="AN182" s="1"/>
      <c r="AO182" s="1"/>
    </row>
    <row r="183" spans="25:41" ht="12.75">
      <c r="Y183" s="1"/>
      <c r="Z183" s="1"/>
      <c r="AA183" s="1"/>
      <c r="AB183" s="1"/>
      <c r="AC183" s="1"/>
      <c r="AD183" s="1"/>
      <c r="AE183" s="1"/>
      <c r="AF183" s="1"/>
      <c r="AG183" s="1"/>
      <c r="AH183" s="1"/>
      <c r="AI183" s="1"/>
      <c r="AJ183" s="1"/>
      <c r="AK183" s="1"/>
      <c r="AL183" s="1"/>
      <c r="AM183" s="1"/>
      <c r="AN183" s="1"/>
      <c r="AO183" s="1"/>
    </row>
    <row r="184" spans="25:41" ht="12.75">
      <c r="Y184" s="1"/>
      <c r="Z184" s="1"/>
      <c r="AA184" s="1"/>
      <c r="AB184" s="1"/>
      <c r="AC184" s="1"/>
      <c r="AD184" s="1"/>
      <c r="AE184" s="1"/>
      <c r="AF184" s="1"/>
      <c r="AG184" s="1"/>
      <c r="AH184" s="1"/>
      <c r="AI184" s="1"/>
      <c r="AJ184" s="1"/>
      <c r="AK184" s="1"/>
      <c r="AL184" s="1"/>
      <c r="AM184" s="1"/>
      <c r="AN184" s="1"/>
      <c r="AO184" s="1"/>
    </row>
    <row r="185" spans="25:41" ht="12.75">
      <c r="Y185" s="1"/>
      <c r="Z185" s="1"/>
      <c r="AA185" s="1"/>
      <c r="AB185" s="1"/>
      <c r="AC185" s="1"/>
      <c r="AD185" s="1"/>
      <c r="AE185" s="1"/>
      <c r="AF185" s="1"/>
      <c r="AG185" s="1"/>
      <c r="AH185" s="1"/>
      <c r="AI185" s="1"/>
      <c r="AJ185" s="1"/>
      <c r="AK185" s="1"/>
      <c r="AL185" s="1"/>
      <c r="AM185" s="1"/>
      <c r="AN185" s="1"/>
      <c r="AO185" s="1"/>
    </row>
    <row r="186" spans="25:41" ht="12.75">
      <c r="Y186" s="1"/>
      <c r="Z186" s="1"/>
      <c r="AA186" s="1"/>
      <c r="AB186" s="1"/>
      <c r="AC186" s="1"/>
      <c r="AD186" s="1"/>
      <c r="AE186" s="1"/>
      <c r="AF186" s="1"/>
      <c r="AG186" s="1"/>
      <c r="AH186" s="1"/>
      <c r="AI186" s="1"/>
      <c r="AJ186" s="1"/>
      <c r="AK186" s="1"/>
      <c r="AL186" s="1"/>
      <c r="AM186" s="1"/>
      <c r="AN186" s="1"/>
      <c r="AO186" s="1"/>
    </row>
    <row r="187" spans="25:41" ht="12.75">
      <c r="Y187" s="1"/>
      <c r="Z187" s="1"/>
      <c r="AA187" s="1"/>
      <c r="AB187" s="1"/>
      <c r="AC187" s="1"/>
      <c r="AD187" s="1"/>
      <c r="AE187" s="1"/>
      <c r="AF187" s="1"/>
      <c r="AG187" s="1"/>
      <c r="AH187" s="1"/>
      <c r="AI187" s="1"/>
      <c r="AJ187" s="1"/>
      <c r="AK187" s="1"/>
      <c r="AL187" s="1"/>
      <c r="AM187" s="1"/>
      <c r="AN187" s="1"/>
      <c r="AO187" s="1"/>
    </row>
    <row r="188" spans="25:41" ht="12.75">
      <c r="Y188" s="1"/>
      <c r="Z188" s="1"/>
      <c r="AA188" s="1"/>
      <c r="AB188" s="1"/>
      <c r="AC188" s="1"/>
      <c r="AD188" s="1"/>
      <c r="AE188" s="1"/>
      <c r="AF188" s="1"/>
      <c r="AG188" s="1"/>
      <c r="AH188" s="1"/>
      <c r="AI188" s="1"/>
      <c r="AJ188" s="1"/>
      <c r="AK188" s="1"/>
      <c r="AL188" s="1"/>
      <c r="AM188" s="1"/>
      <c r="AN188" s="1"/>
      <c r="AO188" s="1"/>
    </row>
    <row r="189" spans="25:41" ht="12.75">
      <c r="Y189" s="1"/>
      <c r="Z189" s="1"/>
      <c r="AA189" s="1"/>
      <c r="AB189" s="1"/>
      <c r="AC189" s="1"/>
      <c r="AD189" s="1"/>
      <c r="AE189" s="1"/>
      <c r="AF189" s="1"/>
      <c r="AG189" s="1"/>
      <c r="AH189" s="1"/>
      <c r="AI189" s="1"/>
      <c r="AJ189" s="1"/>
      <c r="AK189" s="1"/>
      <c r="AL189" s="1"/>
      <c r="AM189" s="1"/>
      <c r="AN189" s="1"/>
      <c r="AO189" s="1"/>
    </row>
    <row r="190" spans="25:41" ht="12.75">
      <c r="Y190" s="1"/>
      <c r="Z190" s="1"/>
      <c r="AA190" s="1"/>
      <c r="AB190" s="1"/>
      <c r="AC190" s="1"/>
      <c r="AD190" s="1"/>
      <c r="AE190" s="1"/>
      <c r="AF190" s="1"/>
      <c r="AG190" s="1"/>
      <c r="AH190" s="1"/>
      <c r="AI190" s="1"/>
      <c r="AJ190" s="1"/>
      <c r="AK190" s="1"/>
      <c r="AL190" s="1"/>
      <c r="AM190" s="1"/>
      <c r="AN190" s="1"/>
      <c r="AO190" s="1"/>
    </row>
    <row r="191" spans="25:41" ht="12.75">
      <c r="Y191" s="1"/>
      <c r="Z191" s="1"/>
      <c r="AA191" s="1"/>
      <c r="AB191" s="1"/>
      <c r="AC191" s="1"/>
      <c r="AD191" s="1"/>
      <c r="AE191" s="1"/>
      <c r="AF191" s="1"/>
      <c r="AG191" s="1"/>
      <c r="AH191" s="1"/>
      <c r="AI191" s="1"/>
      <c r="AJ191" s="1"/>
      <c r="AK191" s="1"/>
      <c r="AL191" s="1"/>
      <c r="AM191" s="1"/>
      <c r="AN191" s="1"/>
      <c r="AO191" s="1"/>
    </row>
    <row r="192" spans="25:41" ht="12.75">
      <c r="Y192" s="1"/>
      <c r="Z192" s="1"/>
      <c r="AA192" s="1"/>
      <c r="AB192" s="1"/>
      <c r="AC192" s="1"/>
      <c r="AD192" s="1"/>
      <c r="AE192" s="1"/>
      <c r="AF192" s="1"/>
      <c r="AG192" s="1"/>
      <c r="AH192" s="1"/>
      <c r="AI192" s="1"/>
      <c r="AJ192" s="1"/>
      <c r="AK192" s="1"/>
      <c r="AL192" s="1"/>
      <c r="AM192" s="1"/>
      <c r="AN192" s="1"/>
      <c r="AO192" s="1"/>
    </row>
    <row r="193" spans="25:41" ht="12.75">
      <c r="Y193" s="1"/>
      <c r="Z193" s="1"/>
      <c r="AA193" s="1"/>
      <c r="AB193" s="1"/>
      <c r="AC193" s="1"/>
      <c r="AD193" s="1"/>
      <c r="AE193" s="1"/>
      <c r="AF193" s="1"/>
      <c r="AG193" s="1"/>
      <c r="AH193" s="1"/>
      <c r="AI193" s="1"/>
      <c r="AJ193" s="1"/>
      <c r="AK193" s="1"/>
      <c r="AL193" s="1"/>
      <c r="AM193" s="1"/>
      <c r="AN193" s="1"/>
      <c r="AO193" s="1"/>
    </row>
    <row r="194" spans="25:41" ht="12.75">
      <c r="Y194" s="1"/>
      <c r="Z194" s="1"/>
      <c r="AA194" s="1"/>
      <c r="AB194" s="1"/>
      <c r="AC194" s="1"/>
      <c r="AD194" s="1"/>
      <c r="AE194" s="1"/>
      <c r="AF194" s="1"/>
      <c r="AG194" s="1"/>
      <c r="AH194" s="1"/>
      <c r="AI194" s="1"/>
      <c r="AJ194" s="1"/>
      <c r="AK194" s="1"/>
      <c r="AL194" s="1"/>
      <c r="AM194" s="1"/>
      <c r="AN194" s="1"/>
      <c r="AO194" s="1"/>
    </row>
    <row r="195" spans="25:41" ht="12.75">
      <c r="Y195" s="1"/>
      <c r="Z195" s="1"/>
      <c r="AA195" s="1"/>
      <c r="AB195" s="1"/>
      <c r="AC195" s="1"/>
      <c r="AD195" s="1"/>
      <c r="AE195" s="1"/>
      <c r="AF195" s="1"/>
      <c r="AG195" s="1"/>
      <c r="AH195" s="1"/>
      <c r="AI195" s="1"/>
      <c r="AJ195" s="1"/>
      <c r="AK195" s="1"/>
      <c r="AL195" s="1"/>
      <c r="AM195" s="1"/>
      <c r="AN195" s="1"/>
      <c r="AO195" s="1"/>
    </row>
    <row r="196" spans="25:41" ht="12.75">
      <c r="Y196" s="1"/>
      <c r="Z196" s="1"/>
      <c r="AA196" s="1"/>
      <c r="AB196" s="1"/>
      <c r="AC196" s="1"/>
      <c r="AD196" s="1"/>
      <c r="AE196" s="1"/>
      <c r="AF196" s="1"/>
      <c r="AG196" s="1"/>
      <c r="AH196" s="1"/>
      <c r="AI196" s="1"/>
      <c r="AJ196" s="1"/>
      <c r="AK196" s="1"/>
      <c r="AL196" s="1"/>
      <c r="AM196" s="1"/>
      <c r="AN196" s="1"/>
      <c r="AO196" s="1"/>
    </row>
    <row r="197" spans="25:41" ht="12.75">
      <c r="Y197" s="1"/>
      <c r="Z197" s="1"/>
      <c r="AA197" s="1"/>
      <c r="AB197" s="1"/>
      <c r="AC197" s="1"/>
      <c r="AD197" s="1"/>
      <c r="AE197" s="1"/>
      <c r="AF197" s="1"/>
      <c r="AG197" s="1"/>
      <c r="AH197" s="1"/>
      <c r="AI197" s="1"/>
      <c r="AJ197" s="1"/>
      <c r="AK197" s="1"/>
      <c r="AL197" s="1"/>
      <c r="AM197" s="1"/>
      <c r="AN197" s="1"/>
      <c r="AO197" s="1"/>
    </row>
    <row r="198" spans="25:41" ht="12.75">
      <c r="Y198" s="1"/>
      <c r="Z198" s="1"/>
      <c r="AA198" s="1"/>
      <c r="AB198" s="1"/>
      <c r="AC198" s="1"/>
      <c r="AD198" s="1"/>
      <c r="AE198" s="1"/>
      <c r="AF198" s="1"/>
      <c r="AG198" s="1"/>
      <c r="AH198" s="1"/>
      <c r="AI198" s="1"/>
      <c r="AJ198" s="1"/>
      <c r="AK198" s="1"/>
      <c r="AL198" s="1"/>
      <c r="AM198" s="1"/>
      <c r="AN198" s="1"/>
      <c r="AO198" s="1"/>
    </row>
    <row r="199" spans="25:41" ht="12.75">
      <c r="Y199" s="1"/>
      <c r="Z199" s="1"/>
      <c r="AA199" s="1"/>
      <c r="AB199" s="1"/>
      <c r="AC199" s="1"/>
      <c r="AD199" s="1"/>
      <c r="AE199" s="1"/>
      <c r="AF199" s="1"/>
      <c r="AG199" s="1"/>
      <c r="AH199" s="1"/>
      <c r="AI199" s="1"/>
      <c r="AJ199" s="1"/>
      <c r="AK199" s="1"/>
      <c r="AL199" s="1"/>
      <c r="AM199" s="1"/>
      <c r="AN199" s="1"/>
      <c r="AO199" s="1"/>
    </row>
    <row r="200" spans="25:41" ht="12.75">
      <c r="Y200" s="1"/>
      <c r="Z200" s="1"/>
      <c r="AA200" s="1"/>
      <c r="AB200" s="1"/>
      <c r="AC200" s="1"/>
      <c r="AD200" s="1"/>
      <c r="AE200" s="1"/>
      <c r="AF200" s="1"/>
      <c r="AG200" s="1"/>
      <c r="AH200" s="1"/>
      <c r="AI200" s="1"/>
      <c r="AJ200" s="1"/>
      <c r="AK200" s="1"/>
      <c r="AL200" s="1"/>
      <c r="AM200" s="1"/>
      <c r="AN200" s="1"/>
      <c r="AO200" s="1"/>
    </row>
    <row r="201" spans="25:41" ht="12.75">
      <c r="Y201" s="1"/>
      <c r="Z201" s="1"/>
      <c r="AA201" s="1"/>
      <c r="AB201" s="1"/>
      <c r="AC201" s="1"/>
      <c r="AD201" s="1"/>
      <c r="AE201" s="1"/>
      <c r="AF201" s="1"/>
      <c r="AG201" s="1"/>
      <c r="AH201" s="1"/>
      <c r="AI201" s="1"/>
      <c r="AJ201" s="1"/>
      <c r="AK201" s="1"/>
      <c r="AL201" s="1"/>
      <c r="AM201" s="1"/>
      <c r="AN201" s="1"/>
      <c r="AO201" s="1"/>
    </row>
    <row r="202" spans="25:41" ht="12.75">
      <c r="Y202" s="1"/>
      <c r="Z202" s="1"/>
      <c r="AA202" s="1"/>
      <c r="AB202" s="1"/>
      <c r="AC202" s="1"/>
      <c r="AD202" s="1"/>
      <c r="AE202" s="1"/>
      <c r="AF202" s="1"/>
      <c r="AG202" s="1"/>
      <c r="AH202" s="1"/>
      <c r="AI202" s="1"/>
      <c r="AJ202" s="1"/>
      <c r="AK202" s="1"/>
      <c r="AL202" s="1"/>
      <c r="AM202" s="1"/>
      <c r="AN202" s="1"/>
      <c r="AO202" s="1"/>
    </row>
    <row r="203" spans="25:41" ht="12.75">
      <c r="Y203" s="1"/>
      <c r="Z203" s="1"/>
      <c r="AA203" s="1"/>
      <c r="AB203" s="1"/>
      <c r="AC203" s="1"/>
      <c r="AD203" s="1"/>
      <c r="AE203" s="1"/>
      <c r="AF203" s="1"/>
      <c r="AG203" s="1"/>
      <c r="AH203" s="1"/>
      <c r="AI203" s="1"/>
      <c r="AJ203" s="1"/>
      <c r="AK203" s="1"/>
      <c r="AL203" s="1"/>
      <c r="AM203" s="1"/>
      <c r="AN203" s="1"/>
      <c r="AO203" s="1"/>
    </row>
    <row r="204" spans="25:41" ht="12.75">
      <c r="Y204" s="1"/>
      <c r="Z204" s="1"/>
      <c r="AA204" s="1"/>
      <c r="AB204" s="1"/>
      <c r="AC204" s="1"/>
      <c r="AD204" s="1"/>
      <c r="AE204" s="1"/>
      <c r="AF204" s="1"/>
      <c r="AG204" s="1"/>
      <c r="AH204" s="1"/>
      <c r="AI204" s="1"/>
      <c r="AJ204" s="1"/>
      <c r="AK204" s="1"/>
      <c r="AL204" s="1"/>
      <c r="AM204" s="1"/>
      <c r="AN204" s="1"/>
      <c r="AO204" s="1"/>
    </row>
    <row r="205" spans="25:41" ht="12.75">
      <c r="Y205" s="1"/>
      <c r="Z205" s="1"/>
      <c r="AA205" s="1"/>
      <c r="AB205" s="1"/>
      <c r="AC205" s="1"/>
      <c r="AD205" s="1"/>
      <c r="AE205" s="1"/>
      <c r="AF205" s="1"/>
      <c r="AG205" s="1"/>
      <c r="AH205" s="1"/>
      <c r="AI205" s="1"/>
      <c r="AJ205" s="1"/>
      <c r="AK205" s="1"/>
      <c r="AL205" s="1"/>
      <c r="AM205" s="1"/>
      <c r="AN205" s="1"/>
      <c r="AO205" s="1"/>
    </row>
    <row r="206" spans="25:41" ht="12.75">
      <c r="Y206" s="1"/>
      <c r="Z206" s="1"/>
      <c r="AA206" s="1"/>
      <c r="AB206" s="1"/>
      <c r="AC206" s="1"/>
      <c r="AD206" s="1"/>
      <c r="AE206" s="1"/>
      <c r="AF206" s="1"/>
      <c r="AG206" s="1"/>
      <c r="AH206" s="1"/>
      <c r="AI206" s="1"/>
      <c r="AJ206" s="1"/>
      <c r="AK206" s="1"/>
      <c r="AL206" s="1"/>
      <c r="AM206" s="1"/>
      <c r="AN206" s="1"/>
      <c r="AO206" s="1"/>
    </row>
    <row r="207" spans="25:41" ht="12.75">
      <c r="Y207" s="1"/>
      <c r="Z207" s="1"/>
      <c r="AA207" s="1"/>
      <c r="AB207" s="1"/>
      <c r="AC207" s="1"/>
      <c r="AD207" s="1"/>
      <c r="AE207" s="1"/>
      <c r="AF207" s="1"/>
      <c r="AG207" s="1"/>
      <c r="AH207" s="1"/>
      <c r="AI207" s="1"/>
      <c r="AJ207" s="1"/>
      <c r="AK207" s="1"/>
      <c r="AL207" s="1"/>
      <c r="AM207" s="1"/>
      <c r="AN207" s="1"/>
      <c r="AO207" s="1"/>
    </row>
    <row r="208" spans="25:41" ht="12.75">
      <c r="Y208" s="1"/>
      <c r="Z208" s="1"/>
      <c r="AA208" s="1"/>
      <c r="AB208" s="1"/>
      <c r="AC208" s="1"/>
      <c r="AD208" s="1"/>
      <c r="AE208" s="1"/>
      <c r="AF208" s="1"/>
      <c r="AG208" s="1"/>
      <c r="AH208" s="1"/>
      <c r="AI208" s="1"/>
      <c r="AJ208" s="1"/>
      <c r="AK208" s="1"/>
      <c r="AL208" s="1"/>
      <c r="AM208" s="1"/>
      <c r="AN208" s="1"/>
      <c r="AO208" s="1"/>
    </row>
    <row r="209" spans="25:41" ht="12.75">
      <c r="Y209" s="1"/>
      <c r="Z209" s="1"/>
      <c r="AA209" s="1"/>
      <c r="AB209" s="1"/>
      <c r="AC209" s="1"/>
      <c r="AD209" s="1"/>
      <c r="AE209" s="1"/>
      <c r="AF209" s="1"/>
      <c r="AG209" s="1"/>
      <c r="AH209" s="1"/>
      <c r="AI209" s="1"/>
      <c r="AJ209" s="1"/>
      <c r="AK209" s="1"/>
      <c r="AL209" s="1"/>
      <c r="AM209" s="1"/>
      <c r="AN209" s="1"/>
      <c r="AO209" s="1"/>
    </row>
    <row r="210" spans="25:41" ht="12.75">
      <c r="Y210" s="1"/>
      <c r="Z210" s="1"/>
      <c r="AA210" s="1"/>
      <c r="AB210" s="1"/>
      <c r="AC210" s="1"/>
      <c r="AD210" s="1"/>
      <c r="AE210" s="1"/>
      <c r="AF210" s="1"/>
      <c r="AG210" s="1"/>
      <c r="AH210" s="1"/>
      <c r="AI210" s="1"/>
      <c r="AJ210" s="1"/>
      <c r="AK210" s="1"/>
      <c r="AL210" s="1"/>
      <c r="AM210" s="1"/>
      <c r="AN210" s="1"/>
      <c r="AO210" s="1"/>
    </row>
    <row r="211" spans="25:41" ht="12.75">
      <c r="Y211" s="1"/>
      <c r="Z211" s="1"/>
      <c r="AA211" s="1"/>
      <c r="AB211" s="1"/>
      <c r="AC211" s="1"/>
      <c r="AD211" s="1"/>
      <c r="AE211" s="1"/>
      <c r="AF211" s="1"/>
      <c r="AG211" s="1"/>
      <c r="AH211" s="1"/>
      <c r="AI211" s="1"/>
      <c r="AJ211" s="1"/>
      <c r="AK211" s="1"/>
      <c r="AL211" s="1"/>
      <c r="AM211" s="1"/>
      <c r="AN211" s="1"/>
      <c r="AO211" s="1"/>
    </row>
    <row r="212" spans="25:41" ht="12.75">
      <c r="Y212" s="1"/>
      <c r="Z212" s="1"/>
      <c r="AA212" s="1"/>
      <c r="AB212" s="1"/>
      <c r="AC212" s="1"/>
      <c r="AD212" s="1"/>
      <c r="AE212" s="1"/>
      <c r="AF212" s="1"/>
      <c r="AG212" s="1"/>
      <c r="AH212" s="1"/>
      <c r="AI212" s="1"/>
      <c r="AJ212" s="1"/>
      <c r="AK212" s="1"/>
      <c r="AL212" s="1"/>
      <c r="AM212" s="1"/>
      <c r="AN212" s="1"/>
      <c r="AO212" s="1"/>
    </row>
    <row r="213" spans="25:41" ht="12.75">
      <c r="Y213" s="1"/>
      <c r="Z213" s="1"/>
      <c r="AA213" s="1"/>
      <c r="AB213" s="1"/>
      <c r="AC213" s="1"/>
      <c r="AD213" s="1"/>
      <c r="AE213" s="1"/>
      <c r="AF213" s="1"/>
      <c r="AG213" s="1"/>
      <c r="AH213" s="1"/>
      <c r="AI213" s="1"/>
      <c r="AJ213" s="1"/>
      <c r="AK213" s="1"/>
      <c r="AL213" s="1"/>
      <c r="AM213" s="1"/>
      <c r="AN213" s="1"/>
      <c r="AO213" s="1"/>
    </row>
    <row r="214" spans="25:41" ht="12.75">
      <c r="Y214" s="1"/>
      <c r="Z214" s="1"/>
      <c r="AA214" s="1"/>
      <c r="AB214" s="1"/>
      <c r="AC214" s="1"/>
      <c r="AD214" s="1"/>
      <c r="AE214" s="1"/>
      <c r="AF214" s="1"/>
      <c r="AG214" s="1"/>
      <c r="AH214" s="1"/>
      <c r="AI214" s="1"/>
      <c r="AJ214" s="1"/>
      <c r="AK214" s="1"/>
      <c r="AL214" s="1"/>
      <c r="AM214" s="1"/>
      <c r="AN214" s="1"/>
      <c r="AO214" s="1"/>
    </row>
    <row r="215" spans="25:41" ht="12.75">
      <c r="Y215" s="1"/>
      <c r="Z215" s="1"/>
      <c r="AA215" s="1"/>
      <c r="AB215" s="1"/>
      <c r="AC215" s="1"/>
      <c r="AD215" s="1"/>
      <c r="AE215" s="1"/>
      <c r="AF215" s="1"/>
      <c r="AG215" s="1"/>
      <c r="AH215" s="1"/>
      <c r="AI215" s="1"/>
      <c r="AJ215" s="1"/>
      <c r="AK215" s="1"/>
      <c r="AL215" s="1"/>
      <c r="AM215" s="1"/>
      <c r="AN215" s="1"/>
      <c r="AO215" s="1"/>
    </row>
    <row r="216" spans="25:41" ht="12.75">
      <c r="Y216" s="1"/>
      <c r="Z216" s="1"/>
      <c r="AA216" s="1"/>
      <c r="AB216" s="1"/>
      <c r="AC216" s="1"/>
      <c r="AD216" s="1"/>
      <c r="AE216" s="1"/>
      <c r="AF216" s="1"/>
      <c r="AG216" s="1"/>
      <c r="AH216" s="1"/>
      <c r="AI216" s="1"/>
      <c r="AJ216" s="1"/>
      <c r="AK216" s="1"/>
      <c r="AL216" s="1"/>
      <c r="AM216" s="1"/>
      <c r="AN216" s="1"/>
      <c r="AO216" s="1"/>
    </row>
    <row r="217" spans="25:41" ht="12.75">
      <c r="Y217" s="1"/>
      <c r="Z217" s="1"/>
      <c r="AA217" s="1"/>
      <c r="AB217" s="1"/>
      <c r="AC217" s="1"/>
      <c r="AD217" s="1"/>
      <c r="AE217" s="1"/>
      <c r="AF217" s="1"/>
      <c r="AG217" s="1"/>
      <c r="AH217" s="1"/>
      <c r="AI217" s="1"/>
      <c r="AJ217" s="1"/>
      <c r="AK217" s="1"/>
      <c r="AL217" s="1"/>
      <c r="AM217" s="1"/>
      <c r="AN217" s="1"/>
      <c r="AO217" s="1"/>
    </row>
    <row r="218" spans="25:41" ht="12.75">
      <c r="Y218" s="1"/>
      <c r="Z218" s="1"/>
      <c r="AA218" s="1"/>
      <c r="AB218" s="1"/>
      <c r="AC218" s="1"/>
      <c r="AD218" s="1"/>
      <c r="AE218" s="1"/>
      <c r="AF218" s="1"/>
      <c r="AG218" s="1"/>
      <c r="AH218" s="1"/>
      <c r="AI218" s="1"/>
      <c r="AJ218" s="1"/>
      <c r="AK218" s="1"/>
      <c r="AL218" s="1"/>
      <c r="AM218" s="1"/>
      <c r="AN218" s="1"/>
      <c r="AO218" s="1"/>
    </row>
    <row r="219" spans="25:41" ht="12.75">
      <c r="Y219" s="1"/>
      <c r="Z219" s="1"/>
      <c r="AA219" s="1"/>
      <c r="AB219" s="1"/>
      <c r="AC219" s="1"/>
      <c r="AD219" s="1"/>
      <c r="AE219" s="1"/>
      <c r="AF219" s="1"/>
      <c r="AG219" s="1"/>
      <c r="AH219" s="1"/>
      <c r="AI219" s="1"/>
      <c r="AJ219" s="1"/>
      <c r="AK219" s="1"/>
      <c r="AL219" s="1"/>
      <c r="AM219" s="1"/>
      <c r="AN219" s="1"/>
      <c r="AO219" s="1"/>
    </row>
    <row r="220" spans="25:41" ht="12.75">
      <c r="Y220" s="1"/>
      <c r="Z220" s="1"/>
      <c r="AA220" s="1"/>
      <c r="AB220" s="1"/>
      <c r="AC220" s="1"/>
      <c r="AD220" s="1"/>
      <c r="AE220" s="1"/>
      <c r="AF220" s="1"/>
      <c r="AG220" s="1"/>
      <c r="AH220" s="1"/>
      <c r="AI220" s="1"/>
      <c r="AJ220" s="1"/>
      <c r="AK220" s="1"/>
      <c r="AL220" s="1"/>
      <c r="AM220" s="1"/>
      <c r="AN220" s="1"/>
      <c r="AO220" s="1"/>
    </row>
    <row r="221" spans="25:41" ht="12.75">
      <c r="Y221" s="1"/>
      <c r="Z221" s="1"/>
      <c r="AA221" s="1"/>
      <c r="AB221" s="1"/>
      <c r="AC221" s="1"/>
      <c r="AD221" s="1"/>
      <c r="AE221" s="1"/>
      <c r="AF221" s="1"/>
      <c r="AG221" s="1"/>
      <c r="AH221" s="1"/>
      <c r="AI221" s="1"/>
      <c r="AJ221" s="1"/>
      <c r="AK221" s="1"/>
      <c r="AL221" s="1"/>
      <c r="AM221" s="1"/>
      <c r="AN221" s="1"/>
      <c r="AO221" s="1"/>
    </row>
    <row r="222" spans="25:41" ht="12.75">
      <c r="Y222" s="1"/>
      <c r="Z222" s="1"/>
      <c r="AA222" s="1"/>
      <c r="AB222" s="1"/>
      <c r="AC222" s="1"/>
      <c r="AD222" s="1"/>
      <c r="AE222" s="1"/>
      <c r="AF222" s="1"/>
      <c r="AG222" s="1"/>
      <c r="AH222" s="1"/>
      <c r="AI222" s="1"/>
      <c r="AJ222" s="1"/>
      <c r="AK222" s="1"/>
      <c r="AL222" s="1"/>
      <c r="AM222" s="1"/>
      <c r="AN222" s="1"/>
      <c r="AO222" s="1"/>
    </row>
    <row r="223" spans="25:41" ht="12.75">
      <c r="Y223" s="1"/>
      <c r="Z223" s="1"/>
      <c r="AA223" s="1"/>
      <c r="AB223" s="1"/>
      <c r="AC223" s="1"/>
      <c r="AD223" s="1"/>
      <c r="AE223" s="1"/>
      <c r="AF223" s="1"/>
      <c r="AG223" s="1"/>
      <c r="AH223" s="1"/>
      <c r="AI223" s="1"/>
      <c r="AJ223" s="1"/>
      <c r="AK223" s="1"/>
      <c r="AL223" s="1"/>
      <c r="AM223" s="1"/>
      <c r="AN223" s="1"/>
      <c r="AO223" s="1"/>
    </row>
    <row r="224" spans="25:41" ht="12.75">
      <c r="Y224" s="1"/>
      <c r="Z224" s="1"/>
      <c r="AA224" s="1"/>
      <c r="AB224" s="1"/>
      <c r="AC224" s="1"/>
      <c r="AD224" s="1"/>
      <c r="AE224" s="1"/>
      <c r="AF224" s="1"/>
      <c r="AG224" s="1"/>
      <c r="AH224" s="1"/>
      <c r="AI224" s="1"/>
      <c r="AJ224" s="1"/>
      <c r="AK224" s="1"/>
      <c r="AL224" s="1"/>
      <c r="AM224" s="1"/>
      <c r="AN224" s="1"/>
      <c r="AO224" s="1"/>
    </row>
    <row r="225" spans="25:41" ht="12.75">
      <c r="Y225" s="1"/>
      <c r="Z225" s="1"/>
      <c r="AA225" s="1"/>
      <c r="AB225" s="1"/>
      <c r="AC225" s="1"/>
      <c r="AD225" s="1"/>
      <c r="AE225" s="1"/>
      <c r="AF225" s="1"/>
      <c r="AG225" s="1"/>
      <c r="AH225" s="1"/>
      <c r="AI225" s="1"/>
      <c r="AJ225" s="1"/>
      <c r="AK225" s="1"/>
      <c r="AL225" s="1"/>
      <c r="AM225" s="1"/>
      <c r="AN225" s="1"/>
      <c r="AO225" s="1"/>
    </row>
    <row r="226" spans="25:41" ht="12.75">
      <c r="Y226" s="1"/>
      <c r="Z226" s="1"/>
      <c r="AA226" s="1"/>
      <c r="AB226" s="1"/>
      <c r="AC226" s="1"/>
      <c r="AD226" s="1"/>
      <c r="AE226" s="1"/>
      <c r="AF226" s="1"/>
      <c r="AG226" s="1"/>
      <c r="AH226" s="1"/>
      <c r="AI226" s="1"/>
      <c r="AJ226" s="1"/>
      <c r="AK226" s="1"/>
      <c r="AL226" s="1"/>
      <c r="AM226" s="1"/>
      <c r="AN226" s="1"/>
      <c r="AO226" s="1"/>
    </row>
    <row r="227" spans="25:41" ht="12.75">
      <c r="Y227" s="1"/>
      <c r="Z227" s="1"/>
      <c r="AA227" s="1"/>
      <c r="AB227" s="1"/>
      <c r="AC227" s="1"/>
      <c r="AD227" s="1"/>
      <c r="AE227" s="1"/>
      <c r="AF227" s="1"/>
      <c r="AG227" s="1"/>
      <c r="AH227" s="1"/>
      <c r="AI227" s="1"/>
      <c r="AJ227" s="1"/>
      <c r="AK227" s="1"/>
      <c r="AL227" s="1"/>
      <c r="AM227" s="1"/>
      <c r="AN227" s="1"/>
      <c r="AO227" s="1"/>
    </row>
    <row r="228" spans="25:41" ht="12.75">
      <c r="Y228" s="1"/>
      <c r="Z228" s="1"/>
      <c r="AA228" s="1"/>
      <c r="AB228" s="1"/>
      <c r="AC228" s="1"/>
      <c r="AD228" s="1"/>
      <c r="AE228" s="1"/>
      <c r="AF228" s="1"/>
      <c r="AG228" s="1"/>
      <c r="AH228" s="1"/>
      <c r="AI228" s="1"/>
      <c r="AJ228" s="1"/>
      <c r="AK228" s="1"/>
      <c r="AL228" s="1"/>
      <c r="AM228" s="1"/>
      <c r="AN228" s="1"/>
      <c r="AO228" s="1"/>
    </row>
    <row r="229" spans="25:41" ht="12.75">
      <c r="Y229" s="1"/>
      <c r="Z229" s="1"/>
      <c r="AA229" s="1"/>
      <c r="AB229" s="1"/>
      <c r="AC229" s="1"/>
      <c r="AD229" s="1"/>
      <c r="AE229" s="1"/>
      <c r="AF229" s="1"/>
      <c r="AG229" s="1"/>
      <c r="AH229" s="1"/>
      <c r="AI229" s="1"/>
      <c r="AJ229" s="1"/>
      <c r="AK229" s="1"/>
      <c r="AL229" s="1"/>
      <c r="AM229" s="1"/>
      <c r="AN229" s="1"/>
      <c r="AO229" s="1"/>
    </row>
    <row r="230" spans="25:41" ht="12.75">
      <c r="Y230" s="1"/>
      <c r="Z230" s="1"/>
      <c r="AA230" s="1"/>
      <c r="AB230" s="1"/>
      <c r="AC230" s="1"/>
      <c r="AD230" s="1"/>
      <c r="AE230" s="1"/>
      <c r="AF230" s="1"/>
      <c r="AG230" s="1"/>
      <c r="AH230" s="1"/>
      <c r="AI230" s="1"/>
      <c r="AJ230" s="1"/>
      <c r="AK230" s="1"/>
      <c r="AL230" s="1"/>
      <c r="AM230" s="1"/>
      <c r="AN230" s="1"/>
      <c r="AO230" s="1"/>
    </row>
    <row r="231" spans="25:41" ht="12.75">
      <c r="Y231" s="1"/>
      <c r="Z231" s="1"/>
      <c r="AA231" s="1"/>
      <c r="AB231" s="1"/>
      <c r="AC231" s="1"/>
      <c r="AD231" s="1"/>
      <c r="AE231" s="1"/>
      <c r="AF231" s="1"/>
      <c r="AG231" s="1"/>
      <c r="AH231" s="1"/>
      <c r="AI231" s="1"/>
      <c r="AJ231" s="1"/>
      <c r="AK231" s="1"/>
      <c r="AL231" s="1"/>
      <c r="AM231" s="1"/>
      <c r="AN231" s="1"/>
      <c r="AO231" s="1"/>
    </row>
    <row r="232" spans="25:41" ht="12.75">
      <c r="Y232" s="1"/>
      <c r="Z232" s="1"/>
      <c r="AA232" s="1"/>
      <c r="AB232" s="1"/>
      <c r="AC232" s="1"/>
      <c r="AD232" s="1"/>
      <c r="AE232" s="1"/>
      <c r="AF232" s="1"/>
      <c r="AG232" s="1"/>
      <c r="AH232" s="1"/>
      <c r="AI232" s="1"/>
      <c r="AJ232" s="1"/>
      <c r="AK232" s="1"/>
      <c r="AL232" s="1"/>
      <c r="AM232" s="1"/>
      <c r="AN232" s="1"/>
      <c r="AO232" s="1"/>
    </row>
    <row r="233" spans="25:41" ht="12.75">
      <c r="Y233" s="1"/>
      <c r="Z233" s="1"/>
      <c r="AA233" s="1"/>
      <c r="AB233" s="1"/>
      <c r="AC233" s="1"/>
      <c r="AD233" s="1"/>
      <c r="AE233" s="1"/>
      <c r="AF233" s="1"/>
      <c r="AG233" s="1"/>
      <c r="AH233" s="1"/>
      <c r="AI233" s="1"/>
      <c r="AJ233" s="1"/>
      <c r="AK233" s="1"/>
      <c r="AL233" s="1"/>
      <c r="AM233" s="1"/>
      <c r="AN233" s="1"/>
      <c r="AO233" s="1"/>
    </row>
    <row r="234" spans="25:41" ht="12.75">
      <c r="Y234" s="1"/>
      <c r="Z234" s="1"/>
      <c r="AA234" s="1"/>
      <c r="AB234" s="1"/>
      <c r="AC234" s="1"/>
      <c r="AD234" s="1"/>
      <c r="AE234" s="1"/>
      <c r="AF234" s="1"/>
      <c r="AG234" s="1"/>
      <c r="AH234" s="1"/>
      <c r="AI234" s="1"/>
      <c r="AJ234" s="1"/>
      <c r="AK234" s="1"/>
      <c r="AL234" s="1"/>
      <c r="AM234" s="1"/>
      <c r="AN234" s="1"/>
      <c r="AO234" s="1"/>
    </row>
    <row r="235" spans="25:41" ht="12.75">
      <c r="Y235" s="1"/>
      <c r="Z235" s="1"/>
      <c r="AA235" s="1"/>
      <c r="AB235" s="1"/>
      <c r="AC235" s="1"/>
      <c r="AD235" s="1"/>
      <c r="AE235" s="1"/>
      <c r="AF235" s="1"/>
      <c r="AG235" s="1"/>
      <c r="AH235" s="1"/>
      <c r="AI235" s="1"/>
      <c r="AJ235" s="1"/>
      <c r="AK235" s="1"/>
      <c r="AL235" s="1"/>
      <c r="AM235" s="1"/>
      <c r="AN235" s="1"/>
      <c r="AO235" s="1"/>
    </row>
    <row r="236" spans="25:41" ht="12.75">
      <c r="Y236" s="1"/>
      <c r="Z236" s="1"/>
      <c r="AA236" s="1"/>
      <c r="AB236" s="1"/>
      <c r="AC236" s="1"/>
      <c r="AD236" s="1"/>
      <c r="AE236" s="1"/>
      <c r="AF236" s="1"/>
      <c r="AG236" s="1"/>
      <c r="AH236" s="1"/>
      <c r="AI236" s="1"/>
      <c r="AJ236" s="1"/>
      <c r="AK236" s="1"/>
      <c r="AL236" s="1"/>
      <c r="AM236" s="1"/>
      <c r="AN236" s="1"/>
      <c r="AO236" s="1"/>
    </row>
    <row r="237" spans="25:41" ht="12.75">
      <c r="Y237" s="1"/>
      <c r="Z237" s="1"/>
      <c r="AA237" s="1"/>
      <c r="AB237" s="1"/>
      <c r="AC237" s="1"/>
      <c r="AD237" s="1"/>
      <c r="AE237" s="1"/>
      <c r="AF237" s="1"/>
      <c r="AG237" s="1"/>
      <c r="AH237" s="1"/>
      <c r="AI237" s="1"/>
      <c r="AJ237" s="1"/>
      <c r="AK237" s="1"/>
      <c r="AL237" s="1"/>
      <c r="AM237" s="1"/>
      <c r="AN237" s="1"/>
      <c r="AO237" s="1"/>
    </row>
    <row r="238" spans="25:41" ht="12.75">
      <c r="Y238" s="1"/>
      <c r="Z238" s="1"/>
      <c r="AA238" s="1"/>
      <c r="AB238" s="1"/>
      <c r="AC238" s="1"/>
      <c r="AD238" s="1"/>
      <c r="AE238" s="1"/>
      <c r="AF238" s="1"/>
      <c r="AG238" s="1"/>
      <c r="AH238" s="1"/>
      <c r="AI238" s="1"/>
      <c r="AJ238" s="1"/>
      <c r="AK238" s="1"/>
      <c r="AL238" s="1"/>
      <c r="AM238" s="1"/>
      <c r="AN238" s="1"/>
      <c r="AO238" s="1"/>
    </row>
    <row r="239" spans="25:41" ht="12.75">
      <c r="Y239" s="1"/>
      <c r="Z239" s="1"/>
      <c r="AA239" s="1"/>
      <c r="AB239" s="1"/>
      <c r="AC239" s="1"/>
      <c r="AD239" s="1"/>
      <c r="AE239" s="1"/>
      <c r="AF239" s="1"/>
      <c r="AG239" s="1"/>
      <c r="AH239" s="1"/>
      <c r="AI239" s="1"/>
      <c r="AJ239" s="1"/>
      <c r="AK239" s="1"/>
      <c r="AL239" s="1"/>
      <c r="AM239" s="1"/>
      <c r="AN239" s="1"/>
      <c r="AO239" s="1"/>
    </row>
    <row r="240" spans="25:41" ht="12.75">
      <c r="Y240" s="1"/>
      <c r="Z240" s="1"/>
      <c r="AA240" s="1"/>
      <c r="AB240" s="1"/>
      <c r="AC240" s="1"/>
      <c r="AD240" s="1"/>
      <c r="AE240" s="1"/>
      <c r="AF240" s="1"/>
      <c r="AG240" s="1"/>
      <c r="AH240" s="1"/>
      <c r="AI240" s="1"/>
      <c r="AJ240" s="1"/>
      <c r="AK240" s="1"/>
      <c r="AL240" s="1"/>
      <c r="AM240" s="1"/>
      <c r="AN240" s="1"/>
      <c r="AO240" s="1"/>
    </row>
    <row r="241" spans="25:41" ht="12.75">
      <c r="Y241" s="1"/>
      <c r="Z241" s="1"/>
      <c r="AA241" s="1"/>
      <c r="AB241" s="1"/>
      <c r="AC241" s="1"/>
      <c r="AD241" s="1"/>
      <c r="AE241" s="1"/>
      <c r="AF241" s="1"/>
      <c r="AG241" s="1"/>
      <c r="AH241" s="1"/>
      <c r="AI241" s="1"/>
      <c r="AJ241" s="1"/>
      <c r="AK241" s="1"/>
      <c r="AL241" s="1"/>
      <c r="AM241" s="1"/>
      <c r="AN241" s="1"/>
      <c r="AO241" s="1"/>
    </row>
    <row r="242" spans="25:41" ht="12.75">
      <c r="Y242" s="1"/>
      <c r="Z242" s="1"/>
      <c r="AA242" s="1"/>
      <c r="AB242" s="1"/>
      <c r="AC242" s="1"/>
      <c r="AD242" s="1"/>
      <c r="AE242" s="1"/>
      <c r="AF242" s="1"/>
      <c r="AG242" s="1"/>
      <c r="AH242" s="1"/>
      <c r="AI242" s="1"/>
      <c r="AJ242" s="1"/>
      <c r="AK242" s="1"/>
      <c r="AL242" s="1"/>
      <c r="AM242" s="1"/>
      <c r="AN242" s="1"/>
      <c r="AO242" s="1"/>
    </row>
    <row r="243" spans="25:41" ht="12.75">
      <c r="Y243" s="1"/>
      <c r="Z243" s="1"/>
      <c r="AA243" s="1"/>
      <c r="AB243" s="1"/>
      <c r="AC243" s="1"/>
      <c r="AD243" s="1"/>
      <c r="AE243" s="1"/>
      <c r="AF243" s="1"/>
      <c r="AG243" s="1"/>
      <c r="AH243" s="1"/>
      <c r="AI243" s="1"/>
      <c r="AJ243" s="1"/>
      <c r="AK243" s="1"/>
      <c r="AL243" s="1"/>
      <c r="AM243" s="1"/>
      <c r="AN243" s="1"/>
      <c r="AO243" s="1"/>
    </row>
    <row r="244" spans="25:41" ht="12.75">
      <c r="Y244" s="1"/>
      <c r="Z244" s="1"/>
      <c r="AA244" s="1"/>
      <c r="AB244" s="1"/>
      <c r="AC244" s="1"/>
      <c r="AD244" s="1"/>
      <c r="AE244" s="1"/>
      <c r="AF244" s="1"/>
      <c r="AG244" s="1"/>
      <c r="AH244" s="1"/>
      <c r="AI244" s="1"/>
      <c r="AJ244" s="1"/>
      <c r="AK244" s="1"/>
      <c r="AL244" s="1"/>
      <c r="AM244" s="1"/>
      <c r="AN244" s="1"/>
      <c r="AO244" s="1"/>
    </row>
    <row r="245" spans="25:41" ht="12.75">
      <c r="Y245" s="1"/>
      <c r="Z245" s="1"/>
      <c r="AA245" s="1"/>
      <c r="AB245" s="1"/>
      <c r="AC245" s="1"/>
      <c r="AD245" s="1"/>
      <c r="AE245" s="1"/>
      <c r="AF245" s="1"/>
      <c r="AG245" s="1"/>
      <c r="AH245" s="1"/>
      <c r="AI245" s="1"/>
      <c r="AJ245" s="1"/>
      <c r="AK245" s="1"/>
      <c r="AL245" s="1"/>
      <c r="AM245" s="1"/>
      <c r="AN245" s="1"/>
      <c r="AO245" s="1"/>
    </row>
    <row r="246" spans="25:41" ht="12.75">
      <c r="Y246" s="1"/>
      <c r="Z246" s="1"/>
      <c r="AA246" s="1"/>
      <c r="AB246" s="1"/>
      <c r="AC246" s="1"/>
      <c r="AD246" s="1"/>
      <c r="AE246" s="1"/>
      <c r="AF246" s="1"/>
      <c r="AG246" s="1"/>
      <c r="AH246" s="1"/>
      <c r="AI246" s="1"/>
      <c r="AJ246" s="1"/>
      <c r="AK246" s="1"/>
      <c r="AL246" s="1"/>
      <c r="AM246" s="1"/>
      <c r="AN246" s="1"/>
      <c r="AO246" s="1"/>
    </row>
    <row r="247" spans="25:41" ht="12.75">
      <c r="Y247" s="1"/>
      <c r="Z247" s="1"/>
      <c r="AA247" s="1"/>
      <c r="AB247" s="1"/>
      <c r="AC247" s="1"/>
      <c r="AD247" s="1"/>
      <c r="AE247" s="1"/>
      <c r="AF247" s="1"/>
      <c r="AG247" s="1"/>
      <c r="AH247" s="1"/>
      <c r="AI247" s="1"/>
      <c r="AJ247" s="1"/>
      <c r="AK247" s="1"/>
      <c r="AL247" s="1"/>
      <c r="AM247" s="1"/>
      <c r="AN247" s="1"/>
      <c r="AO247" s="1"/>
    </row>
    <row r="248" spans="25:41" ht="12.75">
      <c r="Y248" s="1"/>
      <c r="Z248" s="1"/>
      <c r="AA248" s="1"/>
      <c r="AB248" s="1"/>
      <c r="AC248" s="1"/>
      <c r="AD248" s="1"/>
      <c r="AE248" s="1"/>
      <c r="AF248" s="1"/>
      <c r="AG248" s="1"/>
      <c r="AH248" s="1"/>
      <c r="AI248" s="1"/>
      <c r="AJ248" s="1"/>
      <c r="AK248" s="1"/>
      <c r="AL248" s="1"/>
      <c r="AM248" s="1"/>
      <c r="AN248" s="1"/>
      <c r="AO248" s="1"/>
    </row>
    <row r="249" spans="25:41" ht="12.75">
      <c r="Y249" s="1"/>
      <c r="Z249" s="1"/>
      <c r="AA249" s="1"/>
      <c r="AB249" s="1"/>
      <c r="AC249" s="1"/>
      <c r="AD249" s="1"/>
      <c r="AE249" s="1"/>
      <c r="AF249" s="1"/>
      <c r="AG249" s="1"/>
      <c r="AH249" s="1"/>
      <c r="AI249" s="1"/>
      <c r="AJ249" s="1"/>
      <c r="AK249" s="1"/>
      <c r="AL249" s="1"/>
      <c r="AM249" s="1"/>
      <c r="AN249" s="1"/>
      <c r="AO249" s="1"/>
    </row>
    <row r="250" spans="25:41" ht="12.75">
      <c r="Y250" s="1"/>
      <c r="Z250" s="1"/>
      <c r="AA250" s="1"/>
      <c r="AB250" s="1"/>
      <c r="AC250" s="1"/>
      <c r="AD250" s="1"/>
      <c r="AE250" s="1"/>
      <c r="AF250" s="1"/>
      <c r="AG250" s="1"/>
      <c r="AH250" s="1"/>
      <c r="AI250" s="1"/>
      <c r="AJ250" s="1"/>
      <c r="AK250" s="1"/>
      <c r="AL250" s="1"/>
      <c r="AM250" s="1"/>
      <c r="AN250" s="1"/>
      <c r="AO250" s="1"/>
    </row>
    <row r="251" spans="25:41" ht="12.75">
      <c r="Y251" s="1"/>
      <c r="Z251" s="1"/>
      <c r="AA251" s="1"/>
      <c r="AB251" s="1"/>
      <c r="AC251" s="1"/>
      <c r="AD251" s="1"/>
      <c r="AE251" s="1"/>
      <c r="AF251" s="1"/>
      <c r="AG251" s="1"/>
      <c r="AH251" s="1"/>
      <c r="AI251" s="1"/>
      <c r="AJ251" s="1"/>
      <c r="AK251" s="1"/>
      <c r="AL251" s="1"/>
      <c r="AM251" s="1"/>
      <c r="AN251" s="1"/>
      <c r="AO251" s="1"/>
    </row>
    <row r="252" spans="25:41" ht="12.75">
      <c r="Y252" s="1"/>
      <c r="Z252" s="1"/>
      <c r="AA252" s="1"/>
      <c r="AB252" s="1"/>
      <c r="AC252" s="1"/>
      <c r="AD252" s="1"/>
      <c r="AE252" s="1"/>
      <c r="AF252" s="1"/>
      <c r="AG252" s="1"/>
      <c r="AH252" s="1"/>
      <c r="AI252" s="1"/>
      <c r="AJ252" s="1"/>
      <c r="AK252" s="1"/>
      <c r="AL252" s="1"/>
      <c r="AM252" s="1"/>
      <c r="AN252" s="1"/>
      <c r="AO252" s="1"/>
    </row>
    <row r="253" spans="25:41" ht="12.75">
      <c r="Y253" s="1"/>
      <c r="Z253" s="1"/>
      <c r="AA253" s="1"/>
      <c r="AB253" s="1"/>
      <c r="AC253" s="1"/>
      <c r="AD253" s="1"/>
      <c r="AE253" s="1"/>
      <c r="AF253" s="1"/>
      <c r="AG253" s="1"/>
      <c r="AH253" s="1"/>
      <c r="AI253" s="1"/>
      <c r="AJ253" s="1"/>
      <c r="AK253" s="1"/>
      <c r="AL253" s="1"/>
      <c r="AM253" s="1"/>
      <c r="AN253" s="1"/>
      <c r="AO253" s="1"/>
    </row>
    <row r="254" spans="25:41" ht="12.75">
      <c r="Y254" s="1"/>
      <c r="Z254" s="1"/>
      <c r="AA254" s="1"/>
      <c r="AB254" s="1"/>
      <c r="AC254" s="1"/>
      <c r="AD254" s="1"/>
      <c r="AE254" s="1"/>
      <c r="AF254" s="1"/>
      <c r="AG254" s="1"/>
      <c r="AH254" s="1"/>
      <c r="AI254" s="1"/>
      <c r="AJ254" s="1"/>
      <c r="AK254" s="1"/>
      <c r="AL254" s="1"/>
      <c r="AM254" s="1"/>
      <c r="AN254" s="1"/>
      <c r="AO254" s="1"/>
    </row>
    <row r="255" spans="25:41" ht="12.75">
      <c r="Y255" s="1"/>
      <c r="Z255" s="1"/>
      <c r="AA255" s="1"/>
      <c r="AB255" s="1"/>
      <c r="AC255" s="1"/>
      <c r="AD255" s="1"/>
      <c r="AE255" s="1"/>
      <c r="AF255" s="1"/>
      <c r="AG255" s="1"/>
      <c r="AH255" s="1"/>
      <c r="AI255" s="1"/>
      <c r="AJ255" s="1"/>
      <c r="AK255" s="1"/>
      <c r="AL255" s="1"/>
      <c r="AM255" s="1"/>
      <c r="AN255" s="1"/>
      <c r="AO255" s="1"/>
    </row>
    <row r="256" spans="25:41" ht="12.75">
      <c r="Y256" s="1"/>
      <c r="Z256" s="1"/>
      <c r="AA256" s="1"/>
      <c r="AB256" s="1"/>
      <c r="AC256" s="1"/>
      <c r="AD256" s="1"/>
      <c r="AE256" s="1"/>
      <c r="AF256" s="1"/>
      <c r="AG256" s="1"/>
      <c r="AH256" s="1"/>
      <c r="AI256" s="1"/>
      <c r="AJ256" s="1"/>
      <c r="AK256" s="1"/>
      <c r="AL256" s="1"/>
      <c r="AM256" s="1"/>
      <c r="AN256" s="1"/>
      <c r="AO256" s="1"/>
    </row>
    <row r="257" spans="25:41" ht="12.75">
      <c r="Y257" s="1"/>
      <c r="Z257" s="1"/>
      <c r="AA257" s="1"/>
      <c r="AB257" s="1"/>
      <c r="AC257" s="1"/>
      <c r="AD257" s="1"/>
      <c r="AE257" s="1"/>
      <c r="AF257" s="1"/>
      <c r="AG257" s="1"/>
      <c r="AH257" s="1"/>
      <c r="AI257" s="1"/>
      <c r="AJ257" s="1"/>
      <c r="AK257" s="1"/>
      <c r="AL257" s="1"/>
      <c r="AM257" s="1"/>
      <c r="AN257" s="1"/>
      <c r="AO257" s="1"/>
    </row>
    <row r="258" spans="25:41" ht="12.75">
      <c r="Y258" s="1"/>
      <c r="Z258" s="1"/>
      <c r="AA258" s="1"/>
      <c r="AB258" s="1"/>
      <c r="AC258" s="1"/>
      <c r="AD258" s="1"/>
      <c r="AE258" s="1"/>
      <c r="AF258" s="1"/>
      <c r="AG258" s="1"/>
      <c r="AH258" s="1"/>
      <c r="AI258" s="1"/>
      <c r="AJ258" s="1"/>
      <c r="AK258" s="1"/>
      <c r="AL258" s="1"/>
      <c r="AM258" s="1"/>
      <c r="AN258" s="1"/>
      <c r="AO258" s="1"/>
    </row>
    <row r="259" spans="25:41" ht="12.75">
      <c r="Y259" s="1"/>
      <c r="Z259" s="1"/>
      <c r="AA259" s="1"/>
      <c r="AB259" s="1"/>
      <c r="AC259" s="1"/>
      <c r="AD259" s="1"/>
      <c r="AE259" s="1"/>
      <c r="AF259" s="1"/>
      <c r="AG259" s="1"/>
      <c r="AH259" s="1"/>
      <c r="AI259" s="1"/>
      <c r="AJ259" s="1"/>
      <c r="AK259" s="1"/>
      <c r="AL259" s="1"/>
      <c r="AM259" s="1"/>
      <c r="AN259" s="1"/>
      <c r="AO259" s="1"/>
    </row>
    <row r="260" spans="25:41" ht="12.75">
      <c r="Y260" s="1"/>
      <c r="Z260" s="1"/>
      <c r="AA260" s="1"/>
      <c r="AB260" s="1"/>
      <c r="AC260" s="1"/>
      <c r="AD260" s="1"/>
      <c r="AE260" s="1"/>
      <c r="AF260" s="1"/>
      <c r="AG260" s="1"/>
      <c r="AH260" s="1"/>
      <c r="AI260" s="1"/>
      <c r="AJ260" s="1"/>
      <c r="AK260" s="1"/>
      <c r="AL260" s="1"/>
      <c r="AM260" s="1"/>
      <c r="AN260" s="1"/>
      <c r="AO260" s="1"/>
    </row>
    <row r="261" spans="25:41" ht="12.75">
      <c r="Y261" s="1"/>
      <c r="Z261" s="1"/>
      <c r="AA261" s="1"/>
      <c r="AB261" s="1"/>
      <c r="AC261" s="1"/>
      <c r="AD261" s="1"/>
      <c r="AE261" s="1"/>
      <c r="AF261" s="1"/>
      <c r="AG261" s="1"/>
      <c r="AH261" s="1"/>
      <c r="AI261" s="1"/>
      <c r="AJ261" s="1"/>
      <c r="AK261" s="1"/>
      <c r="AL261" s="1"/>
      <c r="AM261" s="1"/>
      <c r="AN261" s="1"/>
      <c r="AO261" s="1"/>
    </row>
    <row r="262" spans="25:41" ht="12.75">
      <c r="Y262" s="1"/>
      <c r="Z262" s="1"/>
      <c r="AA262" s="1"/>
      <c r="AB262" s="1"/>
      <c r="AC262" s="1"/>
      <c r="AD262" s="1"/>
      <c r="AE262" s="1"/>
      <c r="AF262" s="1"/>
      <c r="AG262" s="1"/>
      <c r="AH262" s="1"/>
      <c r="AI262" s="1"/>
      <c r="AJ262" s="1"/>
      <c r="AK262" s="1"/>
      <c r="AL262" s="1"/>
      <c r="AM262" s="1"/>
      <c r="AN262" s="1"/>
      <c r="AO262" s="1"/>
    </row>
    <row r="263" spans="25:41" ht="12.75">
      <c r="Y263" s="1"/>
      <c r="Z263" s="1"/>
      <c r="AA263" s="1"/>
      <c r="AB263" s="1"/>
      <c r="AC263" s="1"/>
      <c r="AD263" s="1"/>
      <c r="AE263" s="1"/>
      <c r="AF263" s="1"/>
      <c r="AG263" s="1"/>
      <c r="AH263" s="1"/>
      <c r="AI263" s="1"/>
      <c r="AJ263" s="1"/>
      <c r="AK263" s="1"/>
      <c r="AL263" s="1"/>
      <c r="AM263" s="1"/>
      <c r="AN263" s="1"/>
      <c r="AO263" s="1"/>
    </row>
    <row r="264" spans="25:41" ht="12.75">
      <c r="Y264" s="1"/>
      <c r="Z264" s="1"/>
      <c r="AA264" s="1"/>
      <c r="AB264" s="1"/>
      <c r="AC264" s="1"/>
      <c r="AD264" s="1"/>
      <c r="AE264" s="1"/>
      <c r="AF264" s="1"/>
      <c r="AG264" s="1"/>
      <c r="AH264" s="1"/>
      <c r="AI264" s="1"/>
      <c r="AJ264" s="1"/>
      <c r="AK264" s="1"/>
      <c r="AL264" s="1"/>
      <c r="AM264" s="1"/>
      <c r="AN264" s="1"/>
      <c r="AO264" s="1"/>
    </row>
    <row r="265" spans="25:41" ht="12.75">
      <c r="Y265" s="1"/>
      <c r="Z265" s="1"/>
      <c r="AA265" s="1"/>
      <c r="AB265" s="1"/>
      <c r="AC265" s="1"/>
      <c r="AD265" s="1"/>
      <c r="AE265" s="1"/>
      <c r="AF265" s="1"/>
      <c r="AG265" s="1"/>
      <c r="AH265" s="1"/>
      <c r="AI265" s="1"/>
      <c r="AJ265" s="1"/>
      <c r="AK265" s="1"/>
      <c r="AL265" s="1"/>
      <c r="AM265" s="1"/>
      <c r="AN265" s="1"/>
      <c r="AO265" s="1"/>
    </row>
    <row r="266" spans="25:41" ht="12.75">
      <c r="Y266" s="1"/>
      <c r="Z266" s="1"/>
      <c r="AA266" s="1"/>
      <c r="AB266" s="1"/>
      <c r="AC266" s="1"/>
      <c r="AD266" s="1"/>
      <c r="AE266" s="1"/>
      <c r="AF266" s="1"/>
      <c r="AG266" s="1"/>
      <c r="AH266" s="1"/>
      <c r="AI266" s="1"/>
      <c r="AJ266" s="1"/>
      <c r="AK266" s="1"/>
      <c r="AL266" s="1"/>
      <c r="AM266" s="1"/>
      <c r="AN266" s="1"/>
      <c r="AO266" s="1"/>
    </row>
    <row r="267" spans="25:41" ht="12.75">
      <c r="Y267" s="1"/>
      <c r="Z267" s="1"/>
      <c r="AA267" s="1"/>
      <c r="AB267" s="1"/>
      <c r="AC267" s="1"/>
      <c r="AD267" s="1"/>
      <c r="AE267" s="1"/>
      <c r="AF267" s="1"/>
      <c r="AG267" s="1"/>
      <c r="AH267" s="1"/>
      <c r="AI267" s="1"/>
      <c r="AJ267" s="1"/>
      <c r="AK267" s="1"/>
      <c r="AL267" s="1"/>
      <c r="AM267" s="1"/>
      <c r="AN267" s="1"/>
      <c r="AO267" s="1"/>
    </row>
    <row r="268" spans="25:41" ht="12.75">
      <c r="Y268" s="1"/>
      <c r="Z268" s="1"/>
      <c r="AA268" s="1"/>
      <c r="AB268" s="1"/>
      <c r="AC268" s="1"/>
      <c r="AD268" s="1"/>
      <c r="AE268" s="1"/>
      <c r="AF268" s="1"/>
      <c r="AG268" s="1"/>
      <c r="AH268" s="1"/>
      <c r="AI268" s="1"/>
      <c r="AJ268" s="1"/>
      <c r="AK268" s="1"/>
      <c r="AL268" s="1"/>
      <c r="AM268" s="1"/>
      <c r="AN268" s="1"/>
      <c r="AO268" s="1"/>
    </row>
    <row r="269" spans="25:41" ht="12.75">
      <c r="Y269" s="1"/>
      <c r="Z269" s="1"/>
      <c r="AA269" s="1"/>
      <c r="AB269" s="1"/>
      <c r="AC269" s="1"/>
      <c r="AD269" s="1"/>
      <c r="AE269" s="1"/>
      <c r="AF269" s="1"/>
      <c r="AG269" s="1"/>
      <c r="AH269" s="1"/>
      <c r="AI269" s="1"/>
      <c r="AJ269" s="1"/>
      <c r="AK269" s="1"/>
      <c r="AL269" s="1"/>
      <c r="AM269" s="1"/>
      <c r="AN269" s="1"/>
      <c r="AO269" s="1"/>
    </row>
    <row r="270" spans="25:41" ht="12.75">
      <c r="Y270" s="1"/>
      <c r="Z270" s="1"/>
      <c r="AA270" s="1"/>
      <c r="AB270" s="1"/>
      <c r="AC270" s="1"/>
      <c r="AD270" s="1"/>
      <c r="AE270" s="1"/>
      <c r="AF270" s="1"/>
      <c r="AG270" s="1"/>
      <c r="AH270" s="1"/>
      <c r="AI270" s="1"/>
      <c r="AJ270" s="1"/>
      <c r="AK270" s="1"/>
      <c r="AL270" s="1"/>
      <c r="AM270" s="1"/>
      <c r="AN270" s="1"/>
      <c r="AO270" s="1"/>
    </row>
    <row r="271" spans="25:41" ht="12.75">
      <c r="Y271" s="1"/>
      <c r="Z271" s="1"/>
      <c r="AA271" s="1"/>
      <c r="AB271" s="1"/>
      <c r="AC271" s="1"/>
      <c r="AD271" s="1"/>
      <c r="AE271" s="1"/>
      <c r="AF271" s="1"/>
      <c r="AG271" s="1"/>
      <c r="AH271" s="1"/>
      <c r="AI271" s="1"/>
      <c r="AJ271" s="1"/>
      <c r="AK271" s="1"/>
      <c r="AL271" s="1"/>
      <c r="AM271" s="1"/>
      <c r="AN271" s="1"/>
      <c r="AO271" s="1"/>
    </row>
    <row r="272" spans="25:41" ht="12.75">
      <c r="Y272" s="1"/>
      <c r="Z272" s="1"/>
      <c r="AA272" s="1"/>
      <c r="AB272" s="1"/>
      <c r="AC272" s="1"/>
      <c r="AD272" s="1"/>
      <c r="AE272" s="1"/>
      <c r="AF272" s="1"/>
      <c r="AG272" s="1"/>
      <c r="AH272" s="1"/>
      <c r="AI272" s="1"/>
      <c r="AJ272" s="1"/>
      <c r="AK272" s="1"/>
      <c r="AL272" s="1"/>
      <c r="AM272" s="1"/>
      <c r="AN272" s="1"/>
      <c r="AO272" s="1"/>
    </row>
    <row r="273" spans="25:41" ht="12.75">
      <c r="Y273" s="1"/>
      <c r="Z273" s="1"/>
      <c r="AA273" s="1"/>
      <c r="AB273" s="1"/>
      <c r="AC273" s="1"/>
      <c r="AD273" s="1"/>
      <c r="AE273" s="1"/>
      <c r="AF273" s="1"/>
      <c r="AG273" s="1"/>
      <c r="AH273" s="1"/>
      <c r="AI273" s="1"/>
      <c r="AJ273" s="1"/>
      <c r="AK273" s="1"/>
      <c r="AL273" s="1"/>
      <c r="AM273" s="1"/>
      <c r="AN273" s="1"/>
      <c r="AO273" s="1"/>
    </row>
    <row r="274" spans="25:41" ht="12.75">
      <c r="Y274" s="1"/>
      <c r="Z274" s="1"/>
      <c r="AA274" s="1"/>
      <c r="AB274" s="1"/>
      <c r="AC274" s="1"/>
      <c r="AD274" s="1"/>
      <c r="AE274" s="1"/>
      <c r="AF274" s="1"/>
      <c r="AG274" s="1"/>
      <c r="AH274" s="1"/>
      <c r="AI274" s="1"/>
      <c r="AJ274" s="1"/>
      <c r="AK274" s="1"/>
      <c r="AL274" s="1"/>
      <c r="AM274" s="1"/>
      <c r="AN274" s="1"/>
      <c r="AO274" s="1"/>
    </row>
    <row r="275" spans="25:41" ht="12.75">
      <c r="Y275" s="1"/>
      <c r="Z275" s="1"/>
      <c r="AA275" s="1"/>
      <c r="AB275" s="1"/>
      <c r="AC275" s="1"/>
      <c r="AD275" s="1"/>
      <c r="AE275" s="1"/>
      <c r="AF275" s="1"/>
      <c r="AG275" s="1"/>
      <c r="AH275" s="1"/>
      <c r="AI275" s="1"/>
      <c r="AJ275" s="1"/>
      <c r="AK275" s="1"/>
      <c r="AL275" s="1"/>
      <c r="AM275" s="1"/>
      <c r="AN275" s="1"/>
      <c r="AO275" s="1"/>
    </row>
    <row r="276" spans="25:41" ht="12.75">
      <c r="Y276" s="1"/>
      <c r="Z276" s="1"/>
      <c r="AA276" s="1"/>
      <c r="AB276" s="1"/>
      <c r="AC276" s="1"/>
      <c r="AD276" s="1"/>
      <c r="AE276" s="1"/>
      <c r="AF276" s="1"/>
      <c r="AG276" s="1"/>
      <c r="AH276" s="1"/>
      <c r="AI276" s="1"/>
      <c r="AJ276" s="1"/>
      <c r="AK276" s="1"/>
      <c r="AL276" s="1"/>
      <c r="AM276" s="1"/>
      <c r="AN276" s="1"/>
      <c r="AO276" s="1"/>
    </row>
    <row r="277" spans="25:41" ht="12.75">
      <c r="Y277" s="1"/>
      <c r="Z277" s="1"/>
      <c r="AA277" s="1"/>
      <c r="AB277" s="1"/>
      <c r="AC277" s="1"/>
      <c r="AD277" s="1"/>
      <c r="AE277" s="1"/>
      <c r="AF277" s="1"/>
      <c r="AG277" s="1"/>
      <c r="AH277" s="1"/>
      <c r="AI277" s="1"/>
      <c r="AJ277" s="1"/>
      <c r="AK277" s="1"/>
      <c r="AL277" s="1"/>
      <c r="AM277" s="1"/>
      <c r="AN277" s="1"/>
      <c r="AO277" s="1"/>
    </row>
    <row r="278" spans="25:41" ht="12.75">
      <c r="Y278" s="1"/>
      <c r="Z278" s="1"/>
      <c r="AA278" s="1"/>
      <c r="AB278" s="1"/>
      <c r="AC278" s="1"/>
      <c r="AD278" s="1"/>
      <c r="AE278" s="1"/>
      <c r="AF278" s="1"/>
      <c r="AG278" s="1"/>
      <c r="AH278" s="1"/>
      <c r="AI278" s="1"/>
      <c r="AJ278" s="1"/>
      <c r="AK278" s="1"/>
      <c r="AL278" s="1"/>
      <c r="AM278" s="1"/>
      <c r="AN278" s="1"/>
      <c r="AO278" s="1"/>
    </row>
    <row r="279" spans="25:41" ht="12.75">
      <c r="Y279" s="1"/>
      <c r="Z279" s="1"/>
      <c r="AA279" s="1"/>
      <c r="AB279" s="1"/>
      <c r="AC279" s="1"/>
      <c r="AD279" s="1"/>
      <c r="AE279" s="1"/>
      <c r="AF279" s="1"/>
      <c r="AG279" s="1"/>
      <c r="AH279" s="1"/>
      <c r="AI279" s="1"/>
      <c r="AJ279" s="1"/>
      <c r="AK279" s="1"/>
      <c r="AL279" s="1"/>
      <c r="AM279" s="1"/>
      <c r="AN279" s="1"/>
      <c r="AO279" s="1"/>
    </row>
    <row r="280" spans="25:41" ht="12.75">
      <c r="Y280" s="1"/>
      <c r="Z280" s="1"/>
      <c r="AA280" s="1"/>
      <c r="AB280" s="1"/>
      <c r="AC280" s="1"/>
      <c r="AD280" s="1"/>
      <c r="AE280" s="1"/>
      <c r="AF280" s="1"/>
      <c r="AG280" s="1"/>
      <c r="AH280" s="1"/>
      <c r="AI280" s="1"/>
      <c r="AJ280" s="1"/>
      <c r="AK280" s="1"/>
      <c r="AL280" s="1"/>
      <c r="AM280" s="1"/>
      <c r="AN280" s="1"/>
      <c r="AO280" s="1"/>
    </row>
    <row r="281" spans="25:41" ht="12.75">
      <c r="Y281" s="1"/>
      <c r="Z281" s="1"/>
      <c r="AA281" s="1"/>
      <c r="AB281" s="1"/>
      <c r="AC281" s="1"/>
      <c r="AD281" s="1"/>
      <c r="AE281" s="1"/>
      <c r="AF281" s="1"/>
      <c r="AG281" s="1"/>
      <c r="AH281" s="1"/>
      <c r="AI281" s="1"/>
      <c r="AJ281" s="1"/>
      <c r="AK281" s="1"/>
      <c r="AL281" s="1"/>
      <c r="AM281" s="1"/>
      <c r="AN281" s="1"/>
      <c r="AO281" s="1"/>
    </row>
    <row r="282" spans="25:41" ht="12.75">
      <c r="Y282" s="1"/>
      <c r="Z282" s="1"/>
      <c r="AA282" s="1"/>
      <c r="AB282" s="1"/>
      <c r="AC282" s="1"/>
      <c r="AD282" s="1"/>
      <c r="AE282" s="1"/>
      <c r="AF282" s="1"/>
      <c r="AG282" s="1"/>
      <c r="AH282" s="1"/>
      <c r="AI282" s="1"/>
      <c r="AJ282" s="1"/>
      <c r="AK282" s="1"/>
      <c r="AL282" s="1"/>
      <c r="AM282" s="1"/>
      <c r="AN282" s="1"/>
      <c r="AO282" s="1"/>
    </row>
    <row r="283" spans="25:41" ht="12.75">
      <c r="Y283" s="1"/>
      <c r="Z283" s="1"/>
      <c r="AA283" s="1"/>
      <c r="AB283" s="1"/>
      <c r="AC283" s="1"/>
      <c r="AD283" s="1"/>
      <c r="AE283" s="1"/>
      <c r="AF283" s="1"/>
      <c r="AG283" s="1"/>
      <c r="AH283" s="1"/>
      <c r="AI283" s="1"/>
      <c r="AJ283" s="1"/>
      <c r="AK283" s="1"/>
      <c r="AL283" s="1"/>
      <c r="AM283" s="1"/>
      <c r="AN283" s="1"/>
      <c r="AO283" s="1"/>
    </row>
    <row r="284" spans="25:41" ht="12.75">
      <c r="Y284" s="1"/>
      <c r="Z284" s="1"/>
      <c r="AA284" s="1"/>
      <c r="AB284" s="1"/>
      <c r="AC284" s="1"/>
      <c r="AD284" s="1"/>
      <c r="AE284" s="1"/>
      <c r="AF284" s="1"/>
      <c r="AG284" s="1"/>
      <c r="AH284" s="1"/>
      <c r="AI284" s="1"/>
      <c r="AJ284" s="1"/>
      <c r="AK284" s="1"/>
      <c r="AL284" s="1"/>
      <c r="AM284" s="1"/>
      <c r="AN284" s="1"/>
      <c r="AO284" s="1"/>
    </row>
    <row r="285" spans="25:41" ht="12.75">
      <c r="Y285" s="1"/>
      <c r="Z285" s="1"/>
      <c r="AA285" s="1"/>
      <c r="AB285" s="1"/>
      <c r="AC285" s="1"/>
      <c r="AD285" s="1"/>
      <c r="AE285" s="1"/>
      <c r="AF285" s="1"/>
      <c r="AG285" s="1"/>
      <c r="AH285" s="1"/>
      <c r="AI285" s="1"/>
      <c r="AJ285" s="1"/>
      <c r="AK285" s="1"/>
      <c r="AL285" s="1"/>
      <c r="AM285" s="1"/>
      <c r="AN285" s="1"/>
      <c r="AO285" s="1"/>
    </row>
    <row r="286" spans="25:41" ht="12.75">
      <c r="Y286" s="1"/>
      <c r="Z286" s="1"/>
      <c r="AA286" s="1"/>
      <c r="AB286" s="1"/>
      <c r="AC286" s="1"/>
      <c r="AD286" s="1"/>
      <c r="AE286" s="1"/>
      <c r="AF286" s="1"/>
      <c r="AG286" s="1"/>
      <c r="AH286" s="1"/>
      <c r="AI286" s="1"/>
      <c r="AJ286" s="1"/>
      <c r="AK286" s="1"/>
      <c r="AL286" s="1"/>
      <c r="AM286" s="1"/>
      <c r="AN286" s="1"/>
      <c r="AO286" s="1"/>
    </row>
    <row r="287" spans="25:41" ht="12.75">
      <c r="Y287" s="1"/>
      <c r="Z287" s="1"/>
      <c r="AA287" s="1"/>
      <c r="AB287" s="1"/>
      <c r="AC287" s="1"/>
      <c r="AD287" s="1"/>
      <c r="AE287" s="1"/>
      <c r="AF287" s="1"/>
      <c r="AG287" s="1"/>
      <c r="AH287" s="1"/>
      <c r="AI287" s="1"/>
      <c r="AJ287" s="1"/>
      <c r="AK287" s="1"/>
      <c r="AL287" s="1"/>
      <c r="AM287" s="1"/>
      <c r="AN287" s="1"/>
      <c r="AO287" s="1"/>
    </row>
    <row r="288" spans="25:41" ht="12.75">
      <c r="Y288" s="1"/>
      <c r="Z288" s="1"/>
      <c r="AA288" s="1"/>
      <c r="AB288" s="1"/>
      <c r="AC288" s="1"/>
      <c r="AD288" s="1"/>
      <c r="AE288" s="1"/>
      <c r="AF288" s="1"/>
      <c r="AG288" s="1"/>
      <c r="AH288" s="1"/>
      <c r="AI288" s="1"/>
      <c r="AJ288" s="1"/>
      <c r="AK288" s="1"/>
      <c r="AL288" s="1"/>
      <c r="AM288" s="1"/>
      <c r="AN288" s="1"/>
      <c r="AO288" s="1"/>
    </row>
    <row r="289" spans="25:41" ht="12.75">
      <c r="Y289" s="1"/>
      <c r="Z289" s="1"/>
      <c r="AA289" s="1"/>
      <c r="AB289" s="1"/>
      <c r="AC289" s="1"/>
      <c r="AD289" s="1"/>
      <c r="AE289" s="1"/>
      <c r="AF289" s="1"/>
      <c r="AG289" s="1"/>
      <c r="AH289" s="1"/>
      <c r="AI289" s="1"/>
      <c r="AJ289" s="1"/>
      <c r="AK289" s="1"/>
      <c r="AL289" s="1"/>
      <c r="AM289" s="1"/>
      <c r="AN289" s="1"/>
      <c r="AO289" s="1"/>
    </row>
    <row r="290" spans="25:41" ht="12.75">
      <c r="Y290" s="1"/>
      <c r="Z290" s="1"/>
      <c r="AA290" s="1"/>
      <c r="AB290" s="1"/>
      <c r="AC290" s="1"/>
      <c r="AD290" s="1"/>
      <c r="AE290" s="1"/>
      <c r="AF290" s="1"/>
      <c r="AG290" s="1"/>
      <c r="AH290" s="1"/>
      <c r="AI290" s="1"/>
      <c r="AJ290" s="1"/>
      <c r="AK290" s="1"/>
      <c r="AL290" s="1"/>
      <c r="AM290" s="1"/>
      <c r="AN290" s="1"/>
      <c r="AO290" s="1"/>
    </row>
    <row r="291" spans="25:41" ht="12.75">
      <c r="Y291" s="1"/>
      <c r="Z291" s="1"/>
      <c r="AA291" s="1"/>
      <c r="AB291" s="1"/>
      <c r="AC291" s="1"/>
      <c r="AD291" s="1"/>
      <c r="AE291" s="1"/>
      <c r="AF291" s="1"/>
      <c r="AG291" s="1"/>
      <c r="AH291" s="1"/>
      <c r="AI291" s="1"/>
      <c r="AJ291" s="1"/>
      <c r="AK291" s="1"/>
      <c r="AL291" s="1"/>
      <c r="AM291" s="1"/>
      <c r="AN291" s="1"/>
      <c r="AO291" s="1"/>
    </row>
    <row r="292" spans="25:41" ht="12.75">
      <c r="Y292" s="1"/>
      <c r="Z292" s="1"/>
      <c r="AA292" s="1"/>
      <c r="AB292" s="1"/>
      <c r="AC292" s="1"/>
      <c r="AD292" s="1"/>
      <c r="AE292" s="1"/>
      <c r="AF292" s="1"/>
      <c r="AG292" s="1"/>
      <c r="AH292" s="1"/>
      <c r="AI292" s="1"/>
      <c r="AJ292" s="1"/>
      <c r="AK292" s="1"/>
      <c r="AL292" s="1"/>
      <c r="AM292" s="1"/>
      <c r="AN292" s="1"/>
      <c r="AO292" s="1"/>
    </row>
    <row r="293" spans="25:41" ht="12.75">
      <c r="Y293" s="1"/>
      <c r="Z293" s="1"/>
      <c r="AA293" s="1"/>
      <c r="AB293" s="1"/>
      <c r="AC293" s="1"/>
      <c r="AD293" s="1"/>
      <c r="AE293" s="1"/>
      <c r="AF293" s="1"/>
      <c r="AG293" s="1"/>
      <c r="AH293" s="1"/>
      <c r="AI293" s="1"/>
      <c r="AJ293" s="1"/>
      <c r="AK293" s="1"/>
      <c r="AL293" s="1"/>
      <c r="AM293" s="1"/>
      <c r="AN293" s="1"/>
      <c r="AO293" s="1"/>
    </row>
    <row r="294" spans="25:41" ht="12.75">
      <c r="Y294" s="1"/>
      <c r="Z294" s="1"/>
      <c r="AA294" s="1"/>
      <c r="AB294" s="1"/>
      <c r="AC294" s="1"/>
      <c r="AD294" s="1"/>
      <c r="AE294" s="1"/>
      <c r="AF294" s="1"/>
      <c r="AG294" s="1"/>
      <c r="AH294" s="1"/>
      <c r="AI294" s="1"/>
      <c r="AJ294" s="1"/>
      <c r="AK294" s="1"/>
      <c r="AL294" s="1"/>
      <c r="AM294" s="1"/>
      <c r="AN294" s="1"/>
      <c r="AO294" s="1"/>
    </row>
    <row r="295" spans="25:41" ht="12.75">
      <c r="Y295" s="1"/>
      <c r="Z295" s="1"/>
      <c r="AA295" s="1"/>
      <c r="AB295" s="1"/>
      <c r="AC295" s="1"/>
      <c r="AD295" s="1"/>
      <c r="AE295" s="1"/>
      <c r="AF295" s="1"/>
      <c r="AG295" s="1"/>
      <c r="AH295" s="1"/>
      <c r="AI295" s="1"/>
      <c r="AJ295" s="1"/>
      <c r="AK295" s="1"/>
      <c r="AL295" s="1"/>
      <c r="AM295" s="1"/>
      <c r="AN295" s="1"/>
      <c r="AO295" s="1"/>
    </row>
    <row r="296" spans="25:41" ht="12.75">
      <c r="Y296" s="1"/>
      <c r="Z296" s="1"/>
      <c r="AA296" s="1"/>
      <c r="AB296" s="1"/>
      <c r="AC296" s="1"/>
      <c r="AD296" s="1"/>
      <c r="AE296" s="1"/>
      <c r="AF296" s="1"/>
      <c r="AG296" s="1"/>
      <c r="AH296" s="1"/>
      <c r="AI296" s="1"/>
      <c r="AJ296" s="1"/>
      <c r="AK296" s="1"/>
      <c r="AL296" s="1"/>
      <c r="AM296" s="1"/>
      <c r="AN296" s="1"/>
      <c r="AO296" s="1"/>
    </row>
    <row r="297" spans="25:41" ht="12.75">
      <c r="Y297" s="1"/>
      <c r="Z297" s="1"/>
      <c r="AA297" s="1"/>
      <c r="AB297" s="1"/>
      <c r="AC297" s="1"/>
      <c r="AD297" s="1"/>
      <c r="AE297" s="1"/>
      <c r="AF297" s="1"/>
      <c r="AG297" s="1"/>
      <c r="AH297" s="1"/>
      <c r="AI297" s="1"/>
      <c r="AJ297" s="1"/>
      <c r="AK297" s="1"/>
      <c r="AL297" s="1"/>
      <c r="AM297" s="1"/>
      <c r="AN297" s="1"/>
      <c r="AO297" s="1"/>
    </row>
    <row r="298" spans="25:41" ht="12.75">
      <c r="Y298" s="1"/>
      <c r="Z298" s="1"/>
      <c r="AA298" s="1"/>
      <c r="AB298" s="1"/>
      <c r="AC298" s="1"/>
      <c r="AD298" s="1"/>
      <c r="AE298" s="1"/>
      <c r="AF298" s="1"/>
      <c r="AG298" s="1"/>
      <c r="AH298" s="1"/>
      <c r="AI298" s="1"/>
      <c r="AJ298" s="1"/>
      <c r="AK298" s="1"/>
      <c r="AL298" s="1"/>
      <c r="AM298" s="1"/>
      <c r="AN298" s="1"/>
      <c r="AO298" s="1"/>
    </row>
    <row r="299" spans="25:41" ht="12.75">
      <c r="Y299" s="1"/>
      <c r="Z299" s="1"/>
      <c r="AA299" s="1"/>
      <c r="AB299" s="1"/>
      <c r="AC299" s="1"/>
      <c r="AD299" s="1"/>
      <c r="AE299" s="1"/>
      <c r="AF299" s="1"/>
      <c r="AG299" s="1"/>
      <c r="AH299" s="1"/>
      <c r="AI299" s="1"/>
      <c r="AJ299" s="1"/>
      <c r="AK299" s="1"/>
      <c r="AL299" s="1"/>
      <c r="AM299" s="1"/>
      <c r="AN299" s="1"/>
      <c r="AO299" s="1"/>
    </row>
    <row r="300" spans="25:41" ht="12.75">
      <c r="Y300" s="1"/>
      <c r="Z300" s="1"/>
      <c r="AA300" s="1"/>
      <c r="AB300" s="1"/>
      <c r="AC300" s="1"/>
      <c r="AD300" s="1"/>
      <c r="AE300" s="1"/>
      <c r="AF300" s="1"/>
      <c r="AG300" s="1"/>
      <c r="AH300" s="1"/>
      <c r="AI300" s="1"/>
      <c r="AJ300" s="1"/>
      <c r="AK300" s="1"/>
      <c r="AL300" s="1"/>
      <c r="AM300" s="1"/>
      <c r="AN300" s="1"/>
      <c r="AO300" s="1"/>
    </row>
    <row r="301" spans="25:41" ht="12.75">
      <c r="Y301" s="1"/>
      <c r="Z301" s="1"/>
      <c r="AA301" s="1"/>
      <c r="AB301" s="1"/>
      <c r="AC301" s="1"/>
      <c r="AD301" s="1"/>
      <c r="AE301" s="1"/>
      <c r="AF301" s="1"/>
      <c r="AG301" s="1"/>
      <c r="AH301" s="1"/>
      <c r="AI301" s="1"/>
      <c r="AJ301" s="1"/>
      <c r="AK301" s="1"/>
      <c r="AL301" s="1"/>
      <c r="AM301" s="1"/>
      <c r="AN301" s="1"/>
      <c r="AO301" s="1"/>
    </row>
    <row r="302" spans="25:41" ht="12.75">
      <c r="Y302" s="1"/>
      <c r="Z302" s="1"/>
      <c r="AA302" s="1"/>
      <c r="AB302" s="1"/>
      <c r="AC302" s="1"/>
      <c r="AD302" s="1"/>
      <c r="AE302" s="1"/>
      <c r="AF302" s="1"/>
      <c r="AG302" s="1"/>
      <c r="AH302" s="1"/>
      <c r="AI302" s="1"/>
      <c r="AJ302" s="1"/>
      <c r="AK302" s="1"/>
      <c r="AL302" s="1"/>
      <c r="AM302" s="1"/>
      <c r="AN302" s="1"/>
      <c r="AO302" s="1"/>
    </row>
    <row r="303" spans="25:41" ht="12.75">
      <c r="Y303" s="1"/>
      <c r="Z303" s="1"/>
      <c r="AA303" s="1"/>
      <c r="AB303" s="1"/>
      <c r="AC303" s="1"/>
      <c r="AD303" s="1"/>
      <c r="AE303" s="1"/>
      <c r="AF303" s="1"/>
      <c r="AG303" s="1"/>
      <c r="AH303" s="1"/>
      <c r="AI303" s="1"/>
      <c r="AJ303" s="1"/>
      <c r="AK303" s="1"/>
      <c r="AL303" s="1"/>
      <c r="AM303" s="1"/>
      <c r="AN303" s="1"/>
      <c r="AO303" s="1"/>
    </row>
    <row r="304" spans="25:41" ht="12.75">
      <c r="Y304" s="1"/>
      <c r="Z304" s="1"/>
      <c r="AA304" s="1"/>
      <c r="AB304" s="1"/>
      <c r="AC304" s="1"/>
      <c r="AD304" s="1"/>
      <c r="AE304" s="1"/>
      <c r="AF304" s="1"/>
      <c r="AG304" s="1"/>
      <c r="AH304" s="1"/>
      <c r="AI304" s="1"/>
      <c r="AJ304" s="1"/>
      <c r="AK304" s="1"/>
      <c r="AL304" s="1"/>
      <c r="AM304" s="1"/>
      <c r="AN304" s="1"/>
      <c r="AO304" s="1"/>
    </row>
    <row r="305" spans="25:41" ht="12.75">
      <c r="Y305" s="1"/>
      <c r="Z305" s="1"/>
      <c r="AA305" s="1"/>
      <c r="AB305" s="1"/>
      <c r="AC305" s="1"/>
      <c r="AD305" s="1"/>
      <c r="AE305" s="1"/>
      <c r="AF305" s="1"/>
      <c r="AG305" s="1"/>
      <c r="AH305" s="1"/>
      <c r="AI305" s="1"/>
      <c r="AJ305" s="1"/>
      <c r="AK305" s="1"/>
      <c r="AL305" s="1"/>
      <c r="AM305" s="1"/>
      <c r="AN305" s="1"/>
      <c r="AO305" s="1"/>
    </row>
    <row r="306" spans="25:41" ht="12.75">
      <c r="Y306" s="1"/>
      <c r="Z306" s="1"/>
      <c r="AA306" s="1"/>
      <c r="AB306" s="1"/>
      <c r="AC306" s="1"/>
      <c r="AD306" s="1"/>
      <c r="AE306" s="1"/>
      <c r="AF306" s="1"/>
      <c r="AG306" s="1"/>
      <c r="AH306" s="1"/>
      <c r="AI306" s="1"/>
      <c r="AJ306" s="1"/>
      <c r="AK306" s="1"/>
      <c r="AL306" s="1"/>
      <c r="AM306" s="1"/>
      <c r="AN306" s="1"/>
      <c r="AO306" s="1"/>
    </row>
    <row r="307" spans="25:41" ht="12.75">
      <c r="Y307" s="1"/>
      <c r="Z307" s="1"/>
      <c r="AA307" s="1"/>
      <c r="AB307" s="1"/>
      <c r="AC307" s="1"/>
      <c r="AD307" s="1"/>
      <c r="AE307" s="1"/>
      <c r="AF307" s="1"/>
      <c r="AG307" s="1"/>
      <c r="AH307" s="1"/>
      <c r="AI307" s="1"/>
      <c r="AJ307" s="1"/>
      <c r="AK307" s="1"/>
      <c r="AL307" s="1"/>
      <c r="AM307" s="1"/>
      <c r="AN307" s="1"/>
      <c r="AO307" s="1"/>
    </row>
    <row r="308" spans="25:41" ht="12.75">
      <c r="Y308" s="1"/>
      <c r="Z308" s="1"/>
      <c r="AA308" s="1"/>
      <c r="AB308" s="1"/>
      <c r="AC308" s="1"/>
      <c r="AD308" s="1"/>
      <c r="AE308" s="1"/>
      <c r="AF308" s="1"/>
      <c r="AG308" s="1"/>
      <c r="AH308" s="1"/>
      <c r="AI308" s="1"/>
      <c r="AJ308" s="1"/>
      <c r="AK308" s="1"/>
      <c r="AL308" s="1"/>
      <c r="AM308" s="1"/>
      <c r="AN308" s="1"/>
      <c r="AO308" s="1"/>
    </row>
    <row r="309" spans="25:41" ht="12.75">
      <c r="Y309" s="1"/>
      <c r="Z309" s="1"/>
      <c r="AA309" s="1"/>
      <c r="AB309" s="1"/>
      <c r="AC309" s="1"/>
      <c r="AD309" s="1"/>
      <c r="AE309" s="1"/>
      <c r="AF309" s="1"/>
      <c r="AG309" s="1"/>
      <c r="AH309" s="1"/>
      <c r="AI309" s="1"/>
      <c r="AJ309" s="1"/>
      <c r="AK309" s="1"/>
      <c r="AL309" s="1"/>
      <c r="AM309" s="1"/>
      <c r="AN309" s="1"/>
      <c r="AO309" s="1"/>
    </row>
    <row r="310" spans="25:41" ht="12.75">
      <c r="Y310" s="1"/>
      <c r="Z310" s="1"/>
      <c r="AA310" s="1"/>
      <c r="AB310" s="1"/>
      <c r="AC310" s="1"/>
      <c r="AD310" s="1"/>
      <c r="AE310" s="1"/>
      <c r="AF310" s="1"/>
      <c r="AG310" s="1"/>
      <c r="AH310" s="1"/>
      <c r="AI310" s="1"/>
      <c r="AJ310" s="1"/>
      <c r="AK310" s="1"/>
      <c r="AL310" s="1"/>
      <c r="AM310" s="1"/>
      <c r="AN310" s="1"/>
      <c r="AO310" s="1"/>
    </row>
    <row r="311" spans="25:41" ht="12.75">
      <c r="Y311" s="1"/>
      <c r="Z311" s="1"/>
      <c r="AA311" s="1"/>
      <c r="AB311" s="1"/>
      <c r="AC311" s="1"/>
      <c r="AD311" s="1"/>
      <c r="AE311" s="1"/>
      <c r="AF311" s="1"/>
      <c r="AG311" s="1"/>
      <c r="AH311" s="1"/>
      <c r="AI311" s="1"/>
      <c r="AJ311" s="1"/>
      <c r="AK311" s="1"/>
      <c r="AL311" s="1"/>
      <c r="AM311" s="1"/>
      <c r="AN311" s="1"/>
      <c r="AO311" s="1"/>
    </row>
    <row r="312" spans="25:41" ht="12.75">
      <c r="Y312" s="1"/>
      <c r="Z312" s="1"/>
      <c r="AA312" s="1"/>
      <c r="AB312" s="1"/>
      <c r="AC312" s="1"/>
      <c r="AD312" s="1"/>
      <c r="AE312" s="1"/>
      <c r="AF312" s="1"/>
      <c r="AG312" s="1"/>
      <c r="AH312" s="1"/>
      <c r="AI312" s="1"/>
      <c r="AJ312" s="1"/>
      <c r="AK312" s="1"/>
      <c r="AL312" s="1"/>
      <c r="AM312" s="1"/>
      <c r="AN312" s="1"/>
      <c r="AO312" s="1"/>
    </row>
    <row r="313" spans="25:41" ht="12.75">
      <c r="Y313" s="1"/>
      <c r="Z313" s="1"/>
      <c r="AA313" s="1"/>
      <c r="AB313" s="1"/>
      <c r="AC313" s="1"/>
      <c r="AD313" s="1"/>
      <c r="AE313" s="1"/>
      <c r="AF313" s="1"/>
      <c r="AG313" s="1"/>
      <c r="AH313" s="1"/>
      <c r="AI313" s="1"/>
      <c r="AJ313" s="1"/>
      <c r="AK313" s="1"/>
      <c r="AL313" s="1"/>
      <c r="AM313" s="1"/>
      <c r="AN313" s="1"/>
      <c r="AO313" s="1"/>
    </row>
    <row r="314" spans="25:41" ht="12.75">
      <c r="Y314" s="1"/>
      <c r="Z314" s="1"/>
      <c r="AA314" s="1"/>
      <c r="AB314" s="1"/>
      <c r="AC314" s="1"/>
      <c r="AD314" s="1"/>
      <c r="AE314" s="1"/>
      <c r="AF314" s="1"/>
      <c r="AG314" s="1"/>
      <c r="AH314" s="1"/>
      <c r="AI314" s="1"/>
      <c r="AJ314" s="1"/>
      <c r="AK314" s="1"/>
      <c r="AL314" s="1"/>
      <c r="AM314" s="1"/>
      <c r="AN314" s="1"/>
      <c r="AO314" s="1"/>
    </row>
    <row r="315" spans="25:41" ht="12.75">
      <c r="Y315" s="1"/>
      <c r="Z315" s="1"/>
      <c r="AA315" s="1"/>
      <c r="AB315" s="1"/>
      <c r="AC315" s="1"/>
      <c r="AD315" s="1"/>
      <c r="AE315" s="1"/>
      <c r="AF315" s="1"/>
      <c r="AG315" s="1"/>
      <c r="AH315" s="1"/>
      <c r="AI315" s="1"/>
      <c r="AJ315" s="1"/>
      <c r="AK315" s="1"/>
      <c r="AL315" s="1"/>
      <c r="AM315" s="1"/>
      <c r="AN315" s="1"/>
      <c r="AO315" s="1"/>
    </row>
    <row r="316" spans="25:41" ht="12.75">
      <c r="Y316" s="1"/>
      <c r="Z316" s="1"/>
      <c r="AA316" s="1"/>
      <c r="AB316" s="1"/>
      <c r="AC316" s="1"/>
      <c r="AD316" s="1"/>
      <c r="AE316" s="1"/>
      <c r="AF316" s="1"/>
      <c r="AG316" s="1"/>
      <c r="AH316" s="1"/>
      <c r="AI316" s="1"/>
      <c r="AJ316" s="1"/>
      <c r="AK316" s="1"/>
      <c r="AL316" s="1"/>
      <c r="AM316" s="1"/>
      <c r="AN316" s="1"/>
      <c r="AO316" s="1"/>
    </row>
    <row r="317" spans="25:41" ht="12.75">
      <c r="Y317" s="1"/>
      <c r="Z317" s="1"/>
      <c r="AA317" s="1"/>
      <c r="AB317" s="1"/>
      <c r="AC317" s="1"/>
      <c r="AD317" s="1"/>
      <c r="AE317" s="1"/>
      <c r="AF317" s="1"/>
      <c r="AG317" s="1"/>
      <c r="AH317" s="1"/>
      <c r="AI317" s="1"/>
      <c r="AJ317" s="1"/>
      <c r="AK317" s="1"/>
      <c r="AL317" s="1"/>
      <c r="AM317" s="1"/>
      <c r="AN317" s="1"/>
      <c r="AO317" s="1"/>
    </row>
    <row r="318" spans="25:41" ht="12.75">
      <c r="Y318" s="1"/>
      <c r="Z318" s="1"/>
      <c r="AA318" s="1"/>
      <c r="AB318" s="1"/>
      <c r="AC318" s="1"/>
      <c r="AD318" s="1"/>
      <c r="AE318" s="1"/>
      <c r="AF318" s="1"/>
      <c r="AG318" s="1"/>
      <c r="AH318" s="1"/>
      <c r="AI318" s="1"/>
      <c r="AJ318" s="1"/>
      <c r="AK318" s="1"/>
      <c r="AL318" s="1"/>
      <c r="AM318" s="1"/>
      <c r="AN318" s="1"/>
      <c r="AO318" s="1"/>
    </row>
    <row r="319" spans="25:41" ht="12.75">
      <c r="Y319" s="1"/>
      <c r="Z319" s="1"/>
      <c r="AA319" s="1"/>
      <c r="AB319" s="1"/>
      <c r="AC319" s="1"/>
      <c r="AD319" s="1"/>
      <c r="AE319" s="1"/>
      <c r="AF319" s="1"/>
      <c r="AG319" s="1"/>
      <c r="AH319" s="1"/>
      <c r="AI319" s="1"/>
      <c r="AJ319" s="1"/>
      <c r="AK319" s="1"/>
      <c r="AL319" s="1"/>
      <c r="AM319" s="1"/>
      <c r="AN319" s="1"/>
      <c r="AO319" s="1"/>
    </row>
    <row r="320" spans="25:41" ht="12.75">
      <c r="Y320" s="1"/>
      <c r="Z320" s="1"/>
      <c r="AA320" s="1"/>
      <c r="AB320" s="1"/>
      <c r="AC320" s="1"/>
      <c r="AD320" s="1"/>
      <c r="AE320" s="1"/>
      <c r="AF320" s="1"/>
      <c r="AG320" s="1"/>
      <c r="AH320" s="1"/>
      <c r="AI320" s="1"/>
      <c r="AJ320" s="1"/>
      <c r="AK320" s="1"/>
      <c r="AL320" s="1"/>
      <c r="AM320" s="1"/>
      <c r="AN320" s="1"/>
      <c r="AO320" s="1"/>
    </row>
    <row r="321" spans="25:41" ht="12.75">
      <c r="Y321" s="1"/>
      <c r="Z321" s="1"/>
      <c r="AA321" s="1"/>
      <c r="AB321" s="1"/>
      <c r="AC321" s="1"/>
      <c r="AD321" s="1"/>
      <c r="AE321" s="1"/>
      <c r="AF321" s="1"/>
      <c r="AG321" s="1"/>
      <c r="AH321" s="1"/>
      <c r="AI321" s="1"/>
      <c r="AJ321" s="1"/>
      <c r="AK321" s="1"/>
      <c r="AL321" s="1"/>
      <c r="AM321" s="1"/>
      <c r="AN321" s="1"/>
      <c r="AO321" s="1"/>
    </row>
    <row r="322" spans="25:41" ht="12.75">
      <c r="Y322" s="1"/>
      <c r="Z322" s="1"/>
      <c r="AA322" s="1"/>
      <c r="AB322" s="1"/>
      <c r="AC322" s="1"/>
      <c r="AD322" s="1"/>
      <c r="AE322" s="1"/>
      <c r="AF322" s="1"/>
      <c r="AG322" s="1"/>
      <c r="AH322" s="1"/>
      <c r="AI322" s="1"/>
      <c r="AJ322" s="1"/>
      <c r="AK322" s="1"/>
      <c r="AL322" s="1"/>
      <c r="AM322" s="1"/>
      <c r="AN322" s="1"/>
      <c r="AO322" s="1"/>
    </row>
    <row r="323" spans="25:41" ht="12.75">
      <c r="Y323" s="1"/>
      <c r="Z323" s="1"/>
      <c r="AA323" s="1"/>
      <c r="AB323" s="1"/>
      <c r="AC323" s="1"/>
      <c r="AD323" s="1"/>
      <c r="AE323" s="1"/>
      <c r="AF323" s="1"/>
      <c r="AG323" s="1"/>
      <c r="AH323" s="1"/>
      <c r="AI323" s="1"/>
      <c r="AJ323" s="1"/>
      <c r="AK323" s="1"/>
      <c r="AL323" s="1"/>
      <c r="AM323" s="1"/>
      <c r="AN323" s="1"/>
      <c r="AO323" s="1"/>
    </row>
    <row r="324" spans="25:41" ht="12.75">
      <c r="Y324" s="1"/>
      <c r="Z324" s="1"/>
      <c r="AA324" s="1"/>
      <c r="AB324" s="1"/>
      <c r="AC324" s="1"/>
      <c r="AD324" s="1"/>
      <c r="AE324" s="1"/>
      <c r="AF324" s="1"/>
      <c r="AG324" s="1"/>
      <c r="AH324" s="1"/>
      <c r="AI324" s="1"/>
      <c r="AJ324" s="1"/>
      <c r="AK324" s="1"/>
      <c r="AL324" s="1"/>
      <c r="AM324" s="1"/>
      <c r="AN324" s="1"/>
      <c r="AO324" s="1"/>
    </row>
    <row r="325" spans="25:41" ht="12.75">
      <c r="Y325" s="1"/>
      <c r="Z325" s="1"/>
      <c r="AA325" s="1"/>
      <c r="AB325" s="1"/>
      <c r="AC325" s="1"/>
      <c r="AD325" s="1"/>
      <c r="AE325" s="1"/>
      <c r="AF325" s="1"/>
      <c r="AG325" s="1"/>
      <c r="AH325" s="1"/>
      <c r="AI325" s="1"/>
      <c r="AJ325" s="1"/>
      <c r="AK325" s="1"/>
      <c r="AL325" s="1"/>
      <c r="AM325" s="1"/>
      <c r="AN325" s="1"/>
      <c r="AO325" s="1"/>
    </row>
    <row r="326" spans="25:41" ht="12.75">
      <c r="Y326" s="1"/>
      <c r="Z326" s="1"/>
      <c r="AA326" s="1"/>
      <c r="AB326" s="1"/>
      <c r="AC326" s="1"/>
      <c r="AD326" s="1"/>
      <c r="AE326" s="1"/>
      <c r="AF326" s="1"/>
      <c r="AG326" s="1"/>
      <c r="AH326" s="1"/>
      <c r="AI326" s="1"/>
      <c r="AJ326" s="1"/>
      <c r="AK326" s="1"/>
      <c r="AL326" s="1"/>
      <c r="AM326" s="1"/>
      <c r="AN326" s="1"/>
      <c r="AO326" s="1"/>
    </row>
    <row r="327" spans="25:41" ht="12.75">
      <c r="Y327" s="1"/>
      <c r="Z327" s="1"/>
      <c r="AA327" s="1"/>
      <c r="AB327" s="1"/>
      <c r="AC327" s="1"/>
      <c r="AD327" s="1"/>
      <c r="AE327" s="1"/>
      <c r="AF327" s="1"/>
      <c r="AG327" s="1"/>
      <c r="AH327" s="1"/>
      <c r="AI327" s="1"/>
      <c r="AJ327" s="1"/>
      <c r="AK327" s="1"/>
      <c r="AL327" s="1"/>
      <c r="AM327" s="1"/>
      <c r="AN327" s="1"/>
      <c r="AO327" s="1"/>
    </row>
    <row r="328" spans="25:41" ht="12.75">
      <c r="Y328" s="1"/>
      <c r="Z328" s="1"/>
      <c r="AA328" s="1"/>
      <c r="AB328" s="1"/>
      <c r="AC328" s="1"/>
      <c r="AD328" s="1"/>
      <c r="AE328" s="1"/>
      <c r="AF328" s="1"/>
      <c r="AG328" s="1"/>
      <c r="AH328" s="1"/>
      <c r="AI328" s="1"/>
      <c r="AJ328" s="1"/>
      <c r="AK328" s="1"/>
      <c r="AL328" s="1"/>
      <c r="AM328" s="1"/>
      <c r="AN328" s="1"/>
      <c r="AO328" s="1"/>
    </row>
    <row r="329" spans="25:41" ht="12.75">
      <c r="Y329" s="1"/>
      <c r="Z329" s="1"/>
      <c r="AA329" s="1"/>
      <c r="AB329" s="1"/>
      <c r="AC329" s="1"/>
      <c r="AD329" s="1"/>
      <c r="AE329" s="1"/>
      <c r="AF329" s="1"/>
      <c r="AG329" s="1"/>
      <c r="AH329" s="1"/>
      <c r="AI329" s="1"/>
      <c r="AJ329" s="1"/>
      <c r="AK329" s="1"/>
      <c r="AL329" s="1"/>
      <c r="AM329" s="1"/>
      <c r="AN329" s="1"/>
      <c r="AO329" s="1"/>
    </row>
    <row r="330" spans="25:41" ht="12.75">
      <c r="Y330" s="1"/>
      <c r="Z330" s="1"/>
      <c r="AA330" s="1"/>
      <c r="AB330" s="1"/>
      <c r="AC330" s="1"/>
      <c r="AD330" s="1"/>
      <c r="AE330" s="1"/>
      <c r="AF330" s="1"/>
      <c r="AG330" s="1"/>
      <c r="AH330" s="1"/>
      <c r="AI330" s="1"/>
      <c r="AJ330" s="1"/>
      <c r="AK330" s="1"/>
      <c r="AL330" s="1"/>
      <c r="AM330" s="1"/>
      <c r="AN330" s="1"/>
      <c r="AO330" s="1"/>
    </row>
    <row r="331" spans="25:41" ht="12.75">
      <c r="Y331" s="1"/>
      <c r="Z331" s="1"/>
      <c r="AA331" s="1"/>
      <c r="AB331" s="1"/>
      <c r="AC331" s="1"/>
      <c r="AD331" s="1"/>
      <c r="AE331" s="1"/>
      <c r="AF331" s="1"/>
      <c r="AG331" s="1"/>
      <c r="AH331" s="1"/>
      <c r="AI331" s="1"/>
      <c r="AJ331" s="1"/>
      <c r="AK331" s="1"/>
      <c r="AL331" s="1"/>
      <c r="AM331" s="1"/>
      <c r="AN331" s="1"/>
      <c r="AO331" s="1"/>
    </row>
    <row r="332" spans="25:41" ht="12.75">
      <c r="Y332" s="1"/>
      <c r="Z332" s="1"/>
      <c r="AA332" s="1"/>
      <c r="AB332" s="1"/>
      <c r="AC332" s="1"/>
      <c r="AD332" s="1"/>
      <c r="AE332" s="1"/>
      <c r="AF332" s="1"/>
      <c r="AG332" s="1"/>
      <c r="AH332" s="1"/>
      <c r="AI332" s="1"/>
      <c r="AJ332" s="1"/>
      <c r="AK332" s="1"/>
      <c r="AL332" s="1"/>
      <c r="AM332" s="1"/>
      <c r="AN332" s="1"/>
      <c r="AO332" s="1"/>
    </row>
    <row r="333" spans="25:41" ht="12.75">
      <c r="Y333" s="1"/>
      <c r="Z333" s="1"/>
      <c r="AA333" s="1"/>
      <c r="AB333" s="1"/>
      <c r="AC333" s="1"/>
      <c r="AD333" s="1"/>
      <c r="AE333" s="1"/>
      <c r="AF333" s="1"/>
      <c r="AG333" s="1"/>
      <c r="AH333" s="1"/>
      <c r="AI333" s="1"/>
      <c r="AJ333" s="1"/>
      <c r="AK333" s="1"/>
      <c r="AL333" s="1"/>
      <c r="AM333" s="1"/>
      <c r="AN333" s="1"/>
      <c r="AO333" s="1"/>
    </row>
    <row r="334" spans="25:41" ht="12.75">
      <c r="Y334" s="1"/>
      <c r="Z334" s="1"/>
      <c r="AA334" s="1"/>
      <c r="AB334" s="1"/>
      <c r="AC334" s="1"/>
      <c r="AD334" s="1"/>
      <c r="AE334" s="1"/>
      <c r="AF334" s="1"/>
      <c r="AG334" s="1"/>
      <c r="AH334" s="1"/>
      <c r="AI334" s="1"/>
      <c r="AJ334" s="1"/>
      <c r="AK334" s="1"/>
      <c r="AL334" s="1"/>
      <c r="AM334" s="1"/>
      <c r="AN334" s="1"/>
      <c r="AO334" s="1"/>
    </row>
    <row r="335" spans="25:41" ht="12.75">
      <c r="Y335" s="1"/>
      <c r="Z335" s="1"/>
      <c r="AA335" s="1"/>
      <c r="AB335" s="1"/>
      <c r="AC335" s="1"/>
      <c r="AD335" s="1"/>
      <c r="AE335" s="1"/>
      <c r="AF335" s="1"/>
      <c r="AG335" s="1"/>
      <c r="AH335" s="1"/>
      <c r="AI335" s="1"/>
      <c r="AJ335" s="1"/>
      <c r="AK335" s="1"/>
      <c r="AL335" s="1"/>
      <c r="AM335" s="1"/>
      <c r="AN335" s="1"/>
      <c r="AO335" s="1"/>
    </row>
    <row r="336" spans="25:41" ht="12.75">
      <c r="Y336" s="1"/>
      <c r="Z336" s="1"/>
      <c r="AA336" s="1"/>
      <c r="AB336" s="1"/>
      <c r="AC336" s="1"/>
      <c r="AD336" s="1"/>
      <c r="AE336" s="1"/>
      <c r="AF336" s="1"/>
      <c r="AG336" s="1"/>
      <c r="AH336" s="1"/>
      <c r="AI336" s="1"/>
      <c r="AJ336" s="1"/>
      <c r="AK336" s="1"/>
      <c r="AL336" s="1"/>
      <c r="AM336" s="1"/>
      <c r="AN336" s="1"/>
      <c r="AO336" s="1"/>
    </row>
    <row r="337" spans="25:41" ht="12.75">
      <c r="Y337" s="1"/>
      <c r="Z337" s="1"/>
      <c r="AA337" s="1"/>
      <c r="AB337" s="1"/>
      <c r="AC337" s="1"/>
      <c r="AD337" s="1"/>
      <c r="AE337" s="1"/>
      <c r="AF337" s="1"/>
      <c r="AG337" s="1"/>
      <c r="AH337" s="1"/>
      <c r="AI337" s="1"/>
      <c r="AJ337" s="1"/>
      <c r="AK337" s="1"/>
      <c r="AL337" s="1"/>
      <c r="AM337" s="1"/>
      <c r="AN337" s="1"/>
      <c r="AO337" s="1"/>
    </row>
    <row r="338" spans="25:41" ht="12.75">
      <c r="Y338" s="1"/>
      <c r="Z338" s="1"/>
      <c r="AA338" s="1"/>
      <c r="AB338" s="1"/>
      <c r="AC338" s="1"/>
      <c r="AD338" s="1"/>
      <c r="AE338" s="1"/>
      <c r="AF338" s="1"/>
      <c r="AG338" s="1"/>
      <c r="AH338" s="1"/>
      <c r="AI338" s="1"/>
      <c r="AJ338" s="1"/>
      <c r="AK338" s="1"/>
      <c r="AL338" s="1"/>
      <c r="AM338" s="1"/>
      <c r="AN338" s="1"/>
      <c r="AO338" s="1"/>
    </row>
    <row r="339" spans="25:41" ht="12.75">
      <c r="Y339" s="1"/>
      <c r="Z339" s="1"/>
      <c r="AA339" s="1"/>
      <c r="AB339" s="1"/>
      <c r="AC339" s="1"/>
      <c r="AD339" s="1"/>
      <c r="AE339" s="1"/>
      <c r="AF339" s="1"/>
      <c r="AG339" s="1"/>
      <c r="AH339" s="1"/>
      <c r="AI339" s="1"/>
      <c r="AJ339" s="1"/>
      <c r="AK339" s="1"/>
      <c r="AL339" s="1"/>
      <c r="AM339" s="1"/>
      <c r="AN339" s="1"/>
      <c r="AO339" s="1"/>
    </row>
    <row r="340" spans="25:41" ht="12.75">
      <c r="Y340" s="1"/>
      <c r="Z340" s="1"/>
      <c r="AA340" s="1"/>
      <c r="AB340" s="1"/>
      <c r="AC340" s="1"/>
      <c r="AD340" s="1"/>
      <c r="AE340" s="1"/>
      <c r="AF340" s="1"/>
      <c r="AG340" s="1"/>
      <c r="AH340" s="1"/>
      <c r="AI340" s="1"/>
      <c r="AJ340" s="1"/>
      <c r="AK340" s="1"/>
      <c r="AL340" s="1"/>
      <c r="AM340" s="1"/>
      <c r="AN340" s="1"/>
      <c r="AO340" s="1"/>
    </row>
    <row r="341" spans="25:41" ht="12.75">
      <c r="Y341" s="1"/>
      <c r="Z341" s="1"/>
      <c r="AA341" s="1"/>
      <c r="AB341" s="1"/>
      <c r="AC341" s="1"/>
      <c r="AD341" s="1"/>
      <c r="AE341" s="1"/>
      <c r="AF341" s="1"/>
      <c r="AG341" s="1"/>
      <c r="AH341" s="1"/>
      <c r="AI341" s="1"/>
      <c r="AJ341" s="1"/>
      <c r="AK341" s="1"/>
      <c r="AL341" s="1"/>
      <c r="AM341" s="1"/>
      <c r="AN341" s="1"/>
      <c r="AO341" s="1"/>
    </row>
    <row r="342" spans="25:41" ht="12.75">
      <c r="Y342" s="1"/>
      <c r="Z342" s="1"/>
      <c r="AA342" s="1"/>
      <c r="AB342" s="1"/>
      <c r="AC342" s="1"/>
      <c r="AD342" s="1"/>
      <c r="AE342" s="1"/>
      <c r="AF342" s="1"/>
      <c r="AG342" s="1"/>
      <c r="AH342" s="1"/>
      <c r="AI342" s="1"/>
      <c r="AJ342" s="1"/>
      <c r="AK342" s="1"/>
      <c r="AL342" s="1"/>
      <c r="AM342" s="1"/>
      <c r="AN342" s="1"/>
      <c r="AO342" s="1"/>
    </row>
    <row r="343" spans="25:41" ht="12.75">
      <c r="Y343" s="1"/>
      <c r="Z343" s="1"/>
      <c r="AA343" s="1"/>
      <c r="AB343" s="1"/>
      <c r="AC343" s="1"/>
      <c r="AD343" s="1"/>
      <c r="AE343" s="1"/>
      <c r="AF343" s="1"/>
      <c r="AG343" s="1"/>
      <c r="AH343" s="1"/>
      <c r="AI343" s="1"/>
      <c r="AJ343" s="1"/>
      <c r="AK343" s="1"/>
      <c r="AL343" s="1"/>
      <c r="AM343" s="1"/>
      <c r="AN343" s="1"/>
      <c r="AO343" s="1"/>
    </row>
    <row r="344" spans="25:41" ht="12.75">
      <c r="Y344" s="1"/>
      <c r="Z344" s="1"/>
      <c r="AA344" s="1"/>
      <c r="AB344" s="1"/>
      <c r="AC344" s="1"/>
      <c r="AD344" s="1"/>
      <c r="AE344" s="1"/>
      <c r="AF344" s="1"/>
      <c r="AG344" s="1"/>
      <c r="AH344" s="1"/>
      <c r="AI344" s="1"/>
      <c r="AJ344" s="1"/>
      <c r="AK344" s="1"/>
      <c r="AL344" s="1"/>
      <c r="AM344" s="1"/>
      <c r="AN344" s="1"/>
      <c r="AO344" s="1"/>
    </row>
    <row r="345" spans="25:41" ht="12.75">
      <c r="Y345" s="1"/>
      <c r="Z345" s="1"/>
      <c r="AA345" s="1"/>
      <c r="AB345" s="1"/>
      <c r="AC345" s="1"/>
      <c r="AD345" s="1"/>
      <c r="AE345" s="1"/>
      <c r="AF345" s="1"/>
      <c r="AG345" s="1"/>
      <c r="AH345" s="1"/>
      <c r="AI345" s="1"/>
      <c r="AJ345" s="1"/>
      <c r="AK345" s="1"/>
      <c r="AL345" s="1"/>
      <c r="AM345" s="1"/>
      <c r="AN345" s="1"/>
      <c r="AO345" s="1"/>
    </row>
    <row r="346" spans="25:41" ht="12.75">
      <c r="Y346" s="1"/>
      <c r="Z346" s="1"/>
      <c r="AA346" s="1"/>
      <c r="AB346" s="1"/>
      <c r="AC346" s="1"/>
      <c r="AD346" s="1"/>
      <c r="AE346" s="1"/>
      <c r="AF346" s="1"/>
      <c r="AG346" s="1"/>
      <c r="AH346" s="1"/>
      <c r="AI346" s="1"/>
      <c r="AJ346" s="1"/>
      <c r="AK346" s="1"/>
      <c r="AL346" s="1"/>
      <c r="AM346" s="1"/>
      <c r="AN346" s="1"/>
      <c r="AO346" s="1"/>
    </row>
    <row r="347" spans="25:41" ht="12.75">
      <c r="Y347" s="1"/>
      <c r="Z347" s="1"/>
      <c r="AA347" s="1"/>
      <c r="AB347" s="1"/>
      <c r="AC347" s="1"/>
      <c r="AD347" s="1"/>
      <c r="AE347" s="1"/>
      <c r="AF347" s="1"/>
      <c r="AG347" s="1"/>
      <c r="AH347" s="1"/>
      <c r="AI347" s="1"/>
      <c r="AJ347" s="1"/>
      <c r="AK347" s="1"/>
      <c r="AL347" s="1"/>
      <c r="AM347" s="1"/>
      <c r="AN347" s="1"/>
      <c r="AO347" s="1"/>
    </row>
    <row r="348" spans="25:41" ht="12.75">
      <c r="Y348" s="1"/>
      <c r="Z348" s="1"/>
      <c r="AA348" s="1"/>
      <c r="AB348" s="1"/>
      <c r="AC348" s="1"/>
      <c r="AD348" s="1"/>
      <c r="AE348" s="1"/>
      <c r="AF348" s="1"/>
      <c r="AG348" s="1"/>
      <c r="AH348" s="1"/>
      <c r="AI348" s="1"/>
      <c r="AJ348" s="1"/>
      <c r="AK348" s="1"/>
      <c r="AL348" s="1"/>
      <c r="AM348" s="1"/>
      <c r="AN348" s="1"/>
      <c r="AO348" s="1"/>
    </row>
    <row r="349" spans="25:41" ht="12.75">
      <c r="Y349" s="1"/>
      <c r="Z349" s="1"/>
      <c r="AA349" s="1"/>
      <c r="AB349" s="1"/>
      <c r="AC349" s="1"/>
      <c r="AD349" s="1"/>
      <c r="AE349" s="1"/>
      <c r="AF349" s="1"/>
      <c r="AG349" s="1"/>
      <c r="AH349" s="1"/>
      <c r="AI349" s="1"/>
      <c r="AJ349" s="1"/>
      <c r="AK349" s="1"/>
      <c r="AL349" s="1"/>
      <c r="AM349" s="1"/>
      <c r="AN349" s="1"/>
      <c r="AO349" s="1"/>
    </row>
    <row r="350" spans="25:41" ht="12.75">
      <c r="Y350" s="1"/>
      <c r="Z350" s="1"/>
      <c r="AA350" s="1"/>
      <c r="AB350" s="1"/>
      <c r="AC350" s="1"/>
      <c r="AD350" s="1"/>
      <c r="AE350" s="1"/>
      <c r="AF350" s="1"/>
      <c r="AG350" s="1"/>
      <c r="AH350" s="1"/>
      <c r="AI350" s="1"/>
      <c r="AJ350" s="1"/>
      <c r="AK350" s="1"/>
      <c r="AL350" s="1"/>
      <c r="AM350" s="1"/>
      <c r="AN350" s="1"/>
      <c r="AO350" s="1"/>
    </row>
    <row r="351" spans="25:41" ht="12.75">
      <c r="Y351" s="1"/>
      <c r="Z351" s="1"/>
      <c r="AA351" s="1"/>
      <c r="AB351" s="1"/>
      <c r="AC351" s="1"/>
      <c r="AD351" s="1"/>
      <c r="AE351" s="1"/>
      <c r="AF351" s="1"/>
      <c r="AG351" s="1"/>
      <c r="AH351" s="1"/>
      <c r="AI351" s="1"/>
      <c r="AJ351" s="1"/>
      <c r="AK351" s="1"/>
      <c r="AL351" s="1"/>
      <c r="AM351" s="1"/>
      <c r="AN351" s="1"/>
      <c r="AO351" s="1"/>
    </row>
    <row r="352" spans="25:41" ht="12.75">
      <c r="Y352" s="1"/>
      <c r="Z352" s="1"/>
      <c r="AA352" s="1"/>
      <c r="AB352" s="1"/>
      <c r="AC352" s="1"/>
      <c r="AD352" s="1"/>
      <c r="AE352" s="1"/>
      <c r="AF352" s="1"/>
      <c r="AG352" s="1"/>
      <c r="AH352" s="1"/>
      <c r="AI352" s="1"/>
      <c r="AJ352" s="1"/>
      <c r="AK352" s="1"/>
      <c r="AL352" s="1"/>
      <c r="AM352" s="1"/>
      <c r="AN352" s="1"/>
      <c r="AO352" s="1"/>
    </row>
    <row r="353" spans="25:41" ht="12.75">
      <c r="Y353" s="1"/>
      <c r="Z353" s="1"/>
      <c r="AA353" s="1"/>
      <c r="AB353" s="1"/>
      <c r="AC353" s="1"/>
      <c r="AD353" s="1"/>
      <c r="AE353" s="1"/>
      <c r="AF353" s="1"/>
      <c r="AG353" s="1"/>
      <c r="AH353" s="1"/>
      <c r="AI353" s="1"/>
      <c r="AJ353" s="1"/>
      <c r="AK353" s="1"/>
      <c r="AL353" s="1"/>
      <c r="AM353" s="1"/>
      <c r="AN353" s="1"/>
      <c r="AO353" s="1"/>
    </row>
    <row r="354" spans="25:41" ht="12.75">
      <c r="Y354" s="1"/>
      <c r="Z354" s="1"/>
      <c r="AA354" s="1"/>
      <c r="AB354" s="1"/>
      <c r="AC354" s="1"/>
      <c r="AD354" s="1"/>
      <c r="AE354" s="1"/>
      <c r="AF354" s="1"/>
      <c r="AG354" s="1"/>
      <c r="AH354" s="1"/>
      <c r="AI354" s="1"/>
      <c r="AJ354" s="1"/>
      <c r="AK354" s="1"/>
      <c r="AL354" s="1"/>
      <c r="AM354" s="1"/>
      <c r="AN354" s="1"/>
      <c r="AO354" s="1"/>
    </row>
    <row r="355" spans="25:41" ht="12.75">
      <c r="Y355" s="1"/>
      <c r="Z355" s="1"/>
      <c r="AA355" s="1"/>
      <c r="AB355" s="1"/>
      <c r="AC355" s="1"/>
      <c r="AD355" s="1"/>
      <c r="AE355" s="1"/>
      <c r="AF355" s="1"/>
      <c r="AG355" s="1"/>
      <c r="AH355" s="1"/>
      <c r="AI355" s="1"/>
      <c r="AJ355" s="1"/>
      <c r="AK355" s="1"/>
      <c r="AL355" s="1"/>
      <c r="AM355" s="1"/>
      <c r="AN355" s="1"/>
      <c r="AO355" s="1"/>
    </row>
    <row r="356" spans="25:41" ht="12.75">
      <c r="Y356" s="1"/>
      <c r="Z356" s="1"/>
      <c r="AA356" s="1"/>
      <c r="AB356" s="1"/>
      <c r="AC356" s="1"/>
      <c r="AD356" s="1"/>
      <c r="AE356" s="1"/>
      <c r="AF356" s="1"/>
      <c r="AG356" s="1"/>
      <c r="AH356" s="1"/>
      <c r="AI356" s="1"/>
      <c r="AJ356" s="1"/>
      <c r="AK356" s="1"/>
      <c r="AL356" s="1"/>
      <c r="AM356" s="1"/>
      <c r="AN356" s="1"/>
      <c r="AO356" s="1"/>
    </row>
    <row r="357" spans="25:41" ht="12.75">
      <c r="Y357" s="1"/>
      <c r="Z357" s="1"/>
      <c r="AA357" s="1"/>
      <c r="AB357" s="1"/>
      <c r="AC357" s="1"/>
      <c r="AD357" s="1"/>
      <c r="AE357" s="1"/>
      <c r="AF357" s="1"/>
      <c r="AG357" s="1"/>
      <c r="AH357" s="1"/>
      <c r="AI357" s="1"/>
      <c r="AJ357" s="1"/>
      <c r="AK357" s="1"/>
      <c r="AL357" s="1"/>
      <c r="AM357" s="1"/>
      <c r="AN357" s="1"/>
      <c r="AO357" s="1"/>
    </row>
    <row r="358" spans="25:41" ht="12.75">
      <c r="Y358" s="1"/>
      <c r="Z358" s="1"/>
      <c r="AA358" s="1"/>
      <c r="AB358" s="1"/>
      <c r="AC358" s="1"/>
      <c r="AD358" s="1"/>
      <c r="AE358" s="1"/>
      <c r="AF358" s="1"/>
      <c r="AG358" s="1"/>
      <c r="AH358" s="1"/>
      <c r="AI358" s="1"/>
      <c r="AJ358" s="1"/>
      <c r="AK358" s="1"/>
      <c r="AL358" s="1"/>
      <c r="AM358" s="1"/>
      <c r="AN358" s="1"/>
      <c r="AO358" s="1"/>
    </row>
    <row r="359" spans="25:41" ht="12.75">
      <c r="Y359" s="1"/>
      <c r="Z359" s="1"/>
      <c r="AA359" s="1"/>
      <c r="AB359" s="1"/>
      <c r="AC359" s="1"/>
      <c r="AD359" s="1"/>
      <c r="AE359" s="1"/>
      <c r="AF359" s="1"/>
      <c r="AG359" s="1"/>
      <c r="AH359" s="1"/>
      <c r="AI359" s="1"/>
      <c r="AJ359" s="1"/>
      <c r="AK359" s="1"/>
      <c r="AL359" s="1"/>
      <c r="AM359" s="1"/>
      <c r="AN359" s="1"/>
      <c r="AO359" s="1"/>
    </row>
    <row r="360" spans="25:41" ht="12.75">
      <c r="Y360" s="1"/>
      <c r="Z360" s="1"/>
      <c r="AA360" s="1"/>
      <c r="AB360" s="1"/>
      <c r="AC360" s="1"/>
      <c r="AD360" s="1"/>
      <c r="AE360" s="1"/>
      <c r="AF360" s="1"/>
      <c r="AG360" s="1"/>
      <c r="AH360" s="1"/>
      <c r="AI360" s="1"/>
      <c r="AJ360" s="1"/>
      <c r="AK360" s="1"/>
      <c r="AL360" s="1"/>
      <c r="AM360" s="1"/>
      <c r="AN360" s="1"/>
      <c r="AO360" s="1"/>
    </row>
    <row r="361" spans="25:41" ht="12.75">
      <c r="Y361" s="1"/>
      <c r="Z361" s="1"/>
      <c r="AA361" s="1"/>
      <c r="AB361" s="1"/>
      <c r="AC361" s="1"/>
      <c r="AD361" s="1"/>
      <c r="AE361" s="1"/>
      <c r="AF361" s="1"/>
      <c r="AG361" s="1"/>
      <c r="AH361" s="1"/>
      <c r="AI361" s="1"/>
      <c r="AJ361" s="1"/>
      <c r="AK361" s="1"/>
      <c r="AL361" s="1"/>
      <c r="AM361" s="1"/>
      <c r="AN361" s="1"/>
      <c r="AO361" s="1"/>
    </row>
    <row r="362" spans="25:41" ht="12.75">
      <c r="Y362" s="1"/>
      <c r="Z362" s="1"/>
      <c r="AA362" s="1"/>
      <c r="AB362" s="1"/>
      <c r="AC362" s="1"/>
      <c r="AD362" s="1"/>
      <c r="AE362" s="1"/>
      <c r="AF362" s="1"/>
      <c r="AG362" s="1"/>
      <c r="AH362" s="1"/>
      <c r="AI362" s="1"/>
      <c r="AJ362" s="1"/>
      <c r="AK362" s="1"/>
      <c r="AL362" s="1"/>
      <c r="AM362" s="1"/>
      <c r="AN362" s="1"/>
      <c r="AO362" s="1"/>
    </row>
    <row r="363" spans="25:41" ht="12.75">
      <c r="Y363" s="1"/>
      <c r="Z363" s="1"/>
      <c r="AA363" s="1"/>
      <c r="AB363" s="1"/>
      <c r="AC363" s="1"/>
      <c r="AD363" s="1"/>
      <c r="AE363" s="1"/>
      <c r="AF363" s="1"/>
      <c r="AG363" s="1"/>
      <c r="AH363" s="1"/>
      <c r="AI363" s="1"/>
      <c r="AJ363" s="1"/>
      <c r="AK363" s="1"/>
      <c r="AL363" s="1"/>
      <c r="AM363" s="1"/>
      <c r="AN363" s="1"/>
      <c r="AO363" s="1"/>
    </row>
    <row r="364" spans="25:41" ht="12.75">
      <c r="Y364" s="1"/>
      <c r="Z364" s="1"/>
      <c r="AA364" s="1"/>
      <c r="AB364" s="1"/>
      <c r="AC364" s="1"/>
      <c r="AD364" s="1"/>
      <c r="AE364" s="1"/>
      <c r="AF364" s="1"/>
      <c r="AG364" s="1"/>
      <c r="AH364" s="1"/>
      <c r="AI364" s="1"/>
      <c r="AJ364" s="1"/>
      <c r="AK364" s="1"/>
      <c r="AL364" s="1"/>
      <c r="AM364" s="1"/>
      <c r="AN364" s="1"/>
      <c r="AO364" s="1"/>
    </row>
    <row r="365" spans="25:41" ht="12.75">
      <c r="Y365" s="1"/>
      <c r="Z365" s="1"/>
      <c r="AA365" s="1"/>
      <c r="AB365" s="1"/>
      <c r="AC365" s="1"/>
      <c r="AD365" s="1"/>
      <c r="AE365" s="1"/>
      <c r="AF365" s="1"/>
      <c r="AG365" s="1"/>
      <c r="AH365" s="1"/>
      <c r="AI365" s="1"/>
      <c r="AJ365" s="1"/>
      <c r="AK365" s="1"/>
      <c r="AL365" s="1"/>
      <c r="AM365" s="1"/>
      <c r="AN365" s="1"/>
      <c r="AO365" s="1"/>
    </row>
    <row r="366" spans="25:41" ht="12.75">
      <c r="Y366" s="1"/>
      <c r="Z366" s="1"/>
      <c r="AA366" s="1"/>
      <c r="AB366" s="1"/>
      <c r="AC366" s="1"/>
      <c r="AD366" s="1"/>
      <c r="AE366" s="1"/>
      <c r="AF366" s="1"/>
      <c r="AG366" s="1"/>
      <c r="AH366" s="1"/>
      <c r="AI366" s="1"/>
      <c r="AJ366" s="1"/>
      <c r="AK366" s="1"/>
      <c r="AL366" s="1"/>
      <c r="AM366" s="1"/>
      <c r="AN366" s="1"/>
      <c r="AO366" s="1"/>
    </row>
    <row r="367" spans="25:41" ht="12.75">
      <c r="Y367" s="1"/>
      <c r="Z367" s="1"/>
      <c r="AA367" s="1"/>
      <c r="AB367" s="1"/>
      <c r="AC367" s="1"/>
      <c r="AD367" s="1"/>
      <c r="AE367" s="1"/>
      <c r="AF367" s="1"/>
      <c r="AG367" s="1"/>
      <c r="AH367" s="1"/>
      <c r="AI367" s="1"/>
      <c r="AJ367" s="1"/>
      <c r="AK367" s="1"/>
      <c r="AL367" s="1"/>
      <c r="AM367" s="1"/>
      <c r="AN367" s="1"/>
      <c r="AO367" s="1"/>
    </row>
    <row r="368" spans="25:41" ht="12.75">
      <c r="Y368" s="1"/>
      <c r="Z368" s="1"/>
      <c r="AA368" s="1"/>
      <c r="AB368" s="1"/>
      <c r="AC368" s="1"/>
      <c r="AD368" s="1"/>
      <c r="AE368" s="1"/>
      <c r="AF368" s="1"/>
      <c r="AG368" s="1"/>
      <c r="AH368" s="1"/>
      <c r="AI368" s="1"/>
      <c r="AJ368" s="1"/>
      <c r="AK368" s="1"/>
      <c r="AL368" s="1"/>
      <c r="AM368" s="1"/>
      <c r="AN368" s="1"/>
      <c r="AO368" s="1"/>
    </row>
    <row r="369" spans="25:41" ht="12.75">
      <c r="Y369" s="1"/>
      <c r="Z369" s="1"/>
      <c r="AA369" s="1"/>
      <c r="AB369" s="1"/>
      <c r="AC369" s="1"/>
      <c r="AD369" s="1"/>
      <c r="AE369" s="1"/>
      <c r="AF369" s="1"/>
      <c r="AG369" s="1"/>
      <c r="AH369" s="1"/>
      <c r="AI369" s="1"/>
      <c r="AJ369" s="1"/>
      <c r="AK369" s="1"/>
      <c r="AL369" s="1"/>
      <c r="AM369" s="1"/>
      <c r="AN369" s="1"/>
      <c r="AO369" s="1"/>
    </row>
    <row r="370" spans="25:41" ht="12.75">
      <c r="Y370" s="1"/>
      <c r="Z370" s="1"/>
      <c r="AA370" s="1"/>
      <c r="AB370" s="1"/>
      <c r="AC370" s="1"/>
      <c r="AD370" s="1"/>
      <c r="AE370" s="1"/>
      <c r="AF370" s="1"/>
      <c r="AG370" s="1"/>
      <c r="AH370" s="1"/>
      <c r="AI370" s="1"/>
      <c r="AJ370" s="1"/>
      <c r="AK370" s="1"/>
      <c r="AL370" s="1"/>
      <c r="AM370" s="1"/>
      <c r="AN370" s="1"/>
      <c r="AO370" s="1"/>
    </row>
    <row r="371" spans="25:41" ht="12.75">
      <c r="Y371" s="1"/>
      <c r="Z371" s="1"/>
      <c r="AA371" s="1"/>
      <c r="AB371" s="1"/>
      <c r="AC371" s="1"/>
      <c r="AD371" s="1"/>
      <c r="AE371" s="1"/>
      <c r="AF371" s="1"/>
      <c r="AG371" s="1"/>
      <c r="AH371" s="1"/>
      <c r="AI371" s="1"/>
      <c r="AJ371" s="1"/>
      <c r="AK371" s="1"/>
      <c r="AL371" s="1"/>
      <c r="AM371" s="1"/>
      <c r="AN371" s="1"/>
      <c r="AO371" s="1"/>
    </row>
    <row r="372" spans="25:41" ht="12.75">
      <c r="Y372" s="1"/>
      <c r="Z372" s="1"/>
      <c r="AA372" s="1"/>
      <c r="AB372" s="1"/>
      <c r="AC372" s="1"/>
      <c r="AD372" s="1"/>
      <c r="AE372" s="1"/>
      <c r="AF372" s="1"/>
      <c r="AG372" s="1"/>
      <c r="AH372" s="1"/>
      <c r="AI372" s="1"/>
      <c r="AJ372" s="1"/>
      <c r="AK372" s="1"/>
      <c r="AL372" s="1"/>
      <c r="AM372" s="1"/>
      <c r="AN372" s="1"/>
      <c r="AO372" s="1"/>
    </row>
    <row r="373" spans="25:41" ht="12.75">
      <c r="Y373" s="1"/>
      <c r="Z373" s="1"/>
      <c r="AA373" s="1"/>
      <c r="AB373" s="1"/>
      <c r="AC373" s="1"/>
      <c r="AD373" s="1"/>
      <c r="AE373" s="1"/>
      <c r="AF373" s="1"/>
      <c r="AG373" s="1"/>
      <c r="AH373" s="1"/>
      <c r="AI373" s="1"/>
      <c r="AJ373" s="1"/>
      <c r="AK373" s="1"/>
      <c r="AL373" s="1"/>
      <c r="AM373" s="1"/>
      <c r="AN373" s="1"/>
      <c r="AO373" s="1"/>
    </row>
    <row r="374" spans="25:41" ht="12.75">
      <c r="Y374" s="1"/>
      <c r="Z374" s="1"/>
      <c r="AA374" s="1"/>
      <c r="AB374" s="1"/>
      <c r="AC374" s="1"/>
      <c r="AD374" s="1"/>
      <c r="AE374" s="1"/>
      <c r="AF374" s="1"/>
      <c r="AG374" s="1"/>
      <c r="AH374" s="1"/>
      <c r="AI374" s="1"/>
      <c r="AJ374" s="1"/>
      <c r="AK374" s="1"/>
      <c r="AL374" s="1"/>
      <c r="AM374" s="1"/>
      <c r="AN374" s="1"/>
      <c r="AO374" s="1"/>
    </row>
    <row r="375" spans="25:41" ht="12.75">
      <c r="Y375" s="1"/>
      <c r="Z375" s="1"/>
      <c r="AA375" s="1"/>
      <c r="AB375" s="1"/>
      <c r="AC375" s="1"/>
      <c r="AD375" s="1"/>
      <c r="AE375" s="1"/>
      <c r="AF375" s="1"/>
      <c r="AG375" s="1"/>
      <c r="AH375" s="1"/>
      <c r="AI375" s="1"/>
      <c r="AJ375" s="1"/>
      <c r="AK375" s="1"/>
      <c r="AL375" s="1"/>
      <c r="AM375" s="1"/>
      <c r="AN375" s="1"/>
      <c r="AO375" s="1"/>
    </row>
    <row r="376" spans="25:41" ht="12.75">
      <c r="Y376" s="1"/>
      <c r="Z376" s="1"/>
      <c r="AA376" s="1"/>
      <c r="AB376" s="1"/>
      <c r="AC376" s="1"/>
      <c r="AD376" s="1"/>
      <c r="AE376" s="1"/>
      <c r="AF376" s="1"/>
      <c r="AG376" s="1"/>
      <c r="AH376" s="1"/>
      <c r="AI376" s="1"/>
      <c r="AJ376" s="1"/>
      <c r="AK376" s="1"/>
      <c r="AL376" s="1"/>
      <c r="AM376" s="1"/>
      <c r="AN376" s="1"/>
      <c r="AO376" s="1"/>
    </row>
    <row r="377" spans="25:41" ht="12.75">
      <c r="Y377" s="1"/>
      <c r="Z377" s="1"/>
      <c r="AA377" s="1"/>
      <c r="AB377" s="1"/>
      <c r="AC377" s="1"/>
      <c r="AD377" s="1"/>
      <c r="AE377" s="1"/>
      <c r="AF377" s="1"/>
      <c r="AG377" s="1"/>
      <c r="AH377" s="1"/>
      <c r="AI377" s="1"/>
      <c r="AJ377" s="1"/>
      <c r="AK377" s="1"/>
      <c r="AL377" s="1"/>
      <c r="AM377" s="1"/>
      <c r="AN377" s="1"/>
      <c r="AO377" s="1"/>
    </row>
    <row r="378" spans="25:41" ht="12.75">
      <c r="Y378" s="1"/>
      <c r="Z378" s="1"/>
      <c r="AA378" s="1"/>
      <c r="AB378" s="1"/>
      <c r="AC378" s="1"/>
      <c r="AD378" s="1"/>
      <c r="AE378" s="1"/>
      <c r="AF378" s="1"/>
      <c r="AG378" s="1"/>
      <c r="AH378" s="1"/>
      <c r="AI378" s="1"/>
      <c r="AJ378" s="1"/>
      <c r="AK378" s="1"/>
      <c r="AL378" s="1"/>
      <c r="AM378" s="1"/>
      <c r="AN378" s="1"/>
      <c r="AO378" s="1"/>
    </row>
    <row r="379" spans="25:41" ht="12.75">
      <c r="Y379" s="1"/>
      <c r="Z379" s="1"/>
      <c r="AA379" s="1"/>
      <c r="AB379" s="1"/>
      <c r="AC379" s="1"/>
      <c r="AD379" s="1"/>
      <c r="AE379" s="1"/>
      <c r="AF379" s="1"/>
      <c r="AG379" s="1"/>
      <c r="AH379" s="1"/>
      <c r="AI379" s="1"/>
      <c r="AJ379" s="1"/>
      <c r="AK379" s="1"/>
      <c r="AL379" s="1"/>
      <c r="AM379" s="1"/>
      <c r="AN379" s="1"/>
      <c r="AO379" s="1"/>
    </row>
    <row r="380" spans="25:41" ht="12.75">
      <c r="Y380" s="1"/>
      <c r="Z380" s="1"/>
      <c r="AA380" s="1"/>
      <c r="AB380" s="1"/>
      <c r="AC380" s="1"/>
      <c r="AD380" s="1"/>
      <c r="AE380" s="1"/>
      <c r="AF380" s="1"/>
      <c r="AG380" s="1"/>
      <c r="AH380" s="1"/>
      <c r="AI380" s="1"/>
      <c r="AJ380" s="1"/>
      <c r="AK380" s="1"/>
      <c r="AL380" s="1"/>
      <c r="AM380" s="1"/>
      <c r="AN380" s="1"/>
      <c r="AO380" s="1"/>
    </row>
    <row r="381" spans="25:41" ht="12.75">
      <c r="Y381" s="1"/>
      <c r="Z381" s="1"/>
      <c r="AA381" s="1"/>
      <c r="AB381" s="1"/>
      <c r="AC381" s="1"/>
      <c r="AD381" s="1"/>
      <c r="AE381" s="1"/>
      <c r="AF381" s="1"/>
      <c r="AG381" s="1"/>
      <c r="AH381" s="1"/>
      <c r="AI381" s="1"/>
      <c r="AJ381" s="1"/>
      <c r="AK381" s="1"/>
      <c r="AL381" s="1"/>
      <c r="AM381" s="1"/>
      <c r="AN381" s="1"/>
      <c r="AO381" s="1"/>
    </row>
    <row r="382" spans="25:41" ht="12.75">
      <c r="Y382" s="1"/>
      <c r="Z382" s="1"/>
      <c r="AA382" s="1"/>
      <c r="AB382" s="1"/>
      <c r="AC382" s="1"/>
      <c r="AD382" s="1"/>
      <c r="AE382" s="1"/>
      <c r="AF382" s="1"/>
      <c r="AG382" s="1"/>
      <c r="AH382" s="1"/>
      <c r="AI382" s="1"/>
      <c r="AJ382" s="1"/>
      <c r="AK382" s="1"/>
      <c r="AL382" s="1"/>
      <c r="AM382" s="1"/>
      <c r="AN382" s="1"/>
      <c r="AO382" s="1"/>
    </row>
    <row r="383" spans="25:41" ht="12.75">
      <c r="Y383" s="1"/>
      <c r="Z383" s="1"/>
      <c r="AA383" s="1"/>
      <c r="AB383" s="1"/>
      <c r="AC383" s="1"/>
      <c r="AD383" s="1"/>
      <c r="AE383" s="1"/>
      <c r="AF383" s="1"/>
      <c r="AG383" s="1"/>
      <c r="AH383" s="1"/>
      <c r="AI383" s="1"/>
      <c r="AJ383" s="1"/>
      <c r="AK383" s="1"/>
      <c r="AL383" s="1"/>
      <c r="AM383" s="1"/>
      <c r="AN383" s="1"/>
      <c r="AO383" s="1"/>
    </row>
    <row r="384" spans="25:41" ht="12.75">
      <c r="Y384" s="1"/>
      <c r="Z384" s="1"/>
      <c r="AA384" s="1"/>
      <c r="AB384" s="1"/>
      <c r="AC384" s="1"/>
      <c r="AD384" s="1"/>
      <c r="AE384" s="1"/>
      <c r="AF384" s="1"/>
      <c r="AG384" s="1"/>
      <c r="AH384" s="1"/>
      <c r="AI384" s="1"/>
      <c r="AJ384" s="1"/>
      <c r="AK384" s="1"/>
      <c r="AL384" s="1"/>
      <c r="AM384" s="1"/>
      <c r="AN384" s="1"/>
      <c r="AO384" s="1"/>
    </row>
    <row r="385" spans="25:41" ht="12.75">
      <c r="Y385" s="1"/>
      <c r="Z385" s="1"/>
      <c r="AA385" s="1"/>
      <c r="AB385" s="1"/>
      <c r="AC385" s="1"/>
      <c r="AD385" s="1"/>
      <c r="AE385" s="1"/>
      <c r="AF385" s="1"/>
      <c r="AG385" s="1"/>
      <c r="AH385" s="1"/>
      <c r="AI385" s="1"/>
      <c r="AJ385" s="1"/>
      <c r="AK385" s="1"/>
      <c r="AL385" s="1"/>
      <c r="AM385" s="1"/>
      <c r="AN385" s="1"/>
      <c r="AO385" s="1"/>
    </row>
    <row r="386" spans="25:41" ht="12.75">
      <c r="Y386" s="1"/>
      <c r="Z386" s="1"/>
      <c r="AA386" s="1"/>
      <c r="AB386" s="1"/>
      <c r="AC386" s="1"/>
      <c r="AD386" s="1"/>
      <c r="AE386" s="1"/>
      <c r="AF386" s="1"/>
      <c r="AG386" s="1"/>
      <c r="AH386" s="1"/>
      <c r="AI386" s="1"/>
      <c r="AJ386" s="1"/>
      <c r="AK386" s="1"/>
      <c r="AL386" s="1"/>
      <c r="AM386" s="1"/>
      <c r="AN386" s="1"/>
      <c r="AO386" s="1"/>
    </row>
    <row r="387" spans="25:41" ht="12.75">
      <c r="Y387" s="1"/>
      <c r="Z387" s="1"/>
      <c r="AA387" s="1"/>
      <c r="AB387" s="1"/>
      <c r="AC387" s="1"/>
      <c r="AD387" s="1"/>
      <c r="AE387" s="1"/>
      <c r="AF387" s="1"/>
      <c r="AG387" s="1"/>
      <c r="AH387" s="1"/>
      <c r="AI387" s="1"/>
      <c r="AJ387" s="1"/>
      <c r="AK387" s="1"/>
      <c r="AL387" s="1"/>
      <c r="AM387" s="1"/>
      <c r="AN387" s="1"/>
      <c r="AO387" s="1"/>
    </row>
    <row r="388" spans="25:41" ht="12.75">
      <c r="Y388" s="1"/>
      <c r="Z388" s="1"/>
      <c r="AA388" s="1"/>
      <c r="AB388" s="1"/>
      <c r="AC388" s="1"/>
      <c r="AD388" s="1"/>
      <c r="AE388" s="1"/>
      <c r="AF388" s="1"/>
      <c r="AG388" s="1"/>
      <c r="AH388" s="1"/>
      <c r="AI388" s="1"/>
      <c r="AJ388" s="1"/>
      <c r="AK388" s="1"/>
      <c r="AL388" s="1"/>
      <c r="AM388" s="1"/>
      <c r="AN388" s="1"/>
      <c r="AO388" s="1"/>
    </row>
    <row r="389" spans="25:41" ht="12.75">
      <c r="Y389" s="1"/>
      <c r="Z389" s="1"/>
      <c r="AA389" s="1"/>
      <c r="AB389" s="1"/>
      <c r="AC389" s="1"/>
      <c r="AD389" s="1"/>
      <c r="AE389" s="1"/>
      <c r="AF389" s="1"/>
      <c r="AG389" s="1"/>
      <c r="AH389" s="1"/>
      <c r="AI389" s="1"/>
      <c r="AJ389" s="1"/>
      <c r="AK389" s="1"/>
      <c r="AL389" s="1"/>
      <c r="AM389" s="1"/>
      <c r="AN389" s="1"/>
      <c r="AO389" s="1"/>
    </row>
    <row r="390" spans="25:41" ht="12.75">
      <c r="Y390" s="1"/>
      <c r="Z390" s="1"/>
      <c r="AA390" s="1"/>
      <c r="AB390" s="1"/>
      <c r="AC390" s="1"/>
      <c r="AD390" s="1"/>
      <c r="AE390" s="1"/>
      <c r="AF390" s="1"/>
      <c r="AG390" s="1"/>
      <c r="AH390" s="1"/>
      <c r="AI390" s="1"/>
      <c r="AJ390" s="1"/>
      <c r="AK390" s="1"/>
      <c r="AL390" s="1"/>
      <c r="AM390" s="1"/>
      <c r="AN390" s="1"/>
      <c r="AO390" s="1"/>
    </row>
    <row r="391" spans="25:41" ht="12.75">
      <c r="Y391" s="1"/>
      <c r="Z391" s="1"/>
      <c r="AA391" s="1"/>
      <c r="AB391" s="1"/>
      <c r="AC391" s="1"/>
      <c r="AD391" s="1"/>
      <c r="AE391" s="1"/>
      <c r="AF391" s="1"/>
      <c r="AG391" s="1"/>
      <c r="AH391" s="1"/>
      <c r="AI391" s="1"/>
      <c r="AJ391" s="1"/>
      <c r="AK391" s="1"/>
      <c r="AL391" s="1"/>
      <c r="AM391" s="1"/>
      <c r="AN391" s="1"/>
      <c r="AO391" s="1"/>
    </row>
    <row r="392" spans="25:41" ht="12.75">
      <c r="Y392" s="1"/>
      <c r="Z392" s="1"/>
      <c r="AA392" s="1"/>
      <c r="AB392" s="1"/>
      <c r="AC392" s="1"/>
      <c r="AD392" s="1"/>
      <c r="AE392" s="1"/>
      <c r="AF392" s="1"/>
      <c r="AG392" s="1"/>
      <c r="AH392" s="1"/>
      <c r="AI392" s="1"/>
      <c r="AJ392" s="1"/>
      <c r="AK392" s="1"/>
      <c r="AL392" s="1"/>
      <c r="AM392" s="1"/>
      <c r="AN392" s="1"/>
      <c r="AO392" s="1"/>
    </row>
    <row r="393" spans="25:41" ht="12.75">
      <c r="Y393" s="1"/>
      <c r="Z393" s="1"/>
      <c r="AA393" s="1"/>
      <c r="AB393" s="1"/>
      <c r="AC393" s="1"/>
      <c r="AD393" s="1"/>
      <c r="AE393" s="1"/>
      <c r="AF393" s="1"/>
      <c r="AG393" s="1"/>
      <c r="AH393" s="1"/>
      <c r="AI393" s="1"/>
      <c r="AJ393" s="1"/>
      <c r="AK393" s="1"/>
      <c r="AL393" s="1"/>
      <c r="AM393" s="1"/>
      <c r="AN393" s="1"/>
      <c r="AO393" s="1"/>
    </row>
    <row r="394" spans="25:41" ht="12.75">
      <c r="Y394" s="1"/>
      <c r="Z394" s="1"/>
      <c r="AA394" s="1"/>
      <c r="AB394" s="1"/>
      <c r="AC394" s="1"/>
      <c r="AD394" s="1"/>
      <c r="AE394" s="1"/>
      <c r="AF394" s="1"/>
      <c r="AG394" s="1"/>
      <c r="AH394" s="1"/>
      <c r="AI394" s="1"/>
      <c r="AJ394" s="1"/>
      <c r="AK394" s="1"/>
      <c r="AL394" s="1"/>
      <c r="AM394" s="1"/>
      <c r="AN394" s="1"/>
      <c r="AO394" s="1"/>
    </row>
    <row r="395" spans="25:41" ht="12.75">
      <c r="Y395" s="1"/>
      <c r="Z395" s="1"/>
      <c r="AA395" s="1"/>
      <c r="AB395" s="1"/>
      <c r="AC395" s="1"/>
      <c r="AD395" s="1"/>
      <c r="AE395" s="1"/>
      <c r="AF395" s="1"/>
      <c r="AG395" s="1"/>
      <c r="AH395" s="1"/>
      <c r="AI395" s="1"/>
      <c r="AJ395" s="1"/>
      <c r="AK395" s="1"/>
      <c r="AL395" s="1"/>
      <c r="AM395" s="1"/>
      <c r="AN395" s="1"/>
      <c r="AO395" s="1"/>
    </row>
    <row r="396" spans="25:41" ht="12.75">
      <c r="Y396" s="1"/>
      <c r="Z396" s="1"/>
      <c r="AA396" s="1"/>
      <c r="AB396" s="1"/>
      <c r="AC396" s="1"/>
      <c r="AD396" s="1"/>
      <c r="AE396" s="1"/>
      <c r="AF396" s="1"/>
      <c r="AG396" s="1"/>
      <c r="AH396" s="1"/>
      <c r="AI396" s="1"/>
      <c r="AJ396" s="1"/>
      <c r="AK396" s="1"/>
      <c r="AL396" s="1"/>
      <c r="AM396" s="1"/>
      <c r="AN396" s="1"/>
      <c r="AO396" s="1"/>
    </row>
    <row r="397" spans="25:41" ht="12.75">
      <c r="Y397" s="1"/>
      <c r="Z397" s="1"/>
      <c r="AA397" s="1"/>
      <c r="AB397" s="1"/>
      <c r="AC397" s="1"/>
      <c r="AD397" s="1"/>
      <c r="AE397" s="1"/>
      <c r="AF397" s="1"/>
      <c r="AG397" s="1"/>
      <c r="AH397" s="1"/>
      <c r="AI397" s="1"/>
      <c r="AJ397" s="1"/>
      <c r="AK397" s="1"/>
      <c r="AL397" s="1"/>
      <c r="AM397" s="1"/>
      <c r="AN397" s="1"/>
      <c r="AO397" s="1"/>
    </row>
    <row r="398" spans="25:41" ht="12.75">
      <c r="Y398" s="1"/>
      <c r="Z398" s="1"/>
      <c r="AA398" s="1"/>
      <c r="AB398" s="1"/>
      <c r="AC398" s="1"/>
      <c r="AD398" s="1"/>
      <c r="AE398" s="1"/>
      <c r="AF398" s="1"/>
      <c r="AG398" s="1"/>
      <c r="AH398" s="1"/>
      <c r="AI398" s="1"/>
      <c r="AJ398" s="1"/>
      <c r="AK398" s="1"/>
      <c r="AL398" s="1"/>
      <c r="AM398" s="1"/>
      <c r="AN398" s="1"/>
      <c r="AO398" s="1"/>
    </row>
    <row r="399" spans="25:41" ht="12.75">
      <c r="Y399" s="1"/>
      <c r="Z399" s="1"/>
      <c r="AA399" s="1"/>
      <c r="AB399" s="1"/>
      <c r="AC399" s="1"/>
      <c r="AD399" s="1"/>
      <c r="AE399" s="1"/>
      <c r="AF399" s="1"/>
      <c r="AG399" s="1"/>
      <c r="AH399" s="1"/>
      <c r="AI399" s="1"/>
      <c r="AJ399" s="1"/>
      <c r="AK399" s="1"/>
      <c r="AL399" s="1"/>
      <c r="AM399" s="1"/>
      <c r="AN399" s="1"/>
      <c r="AO399" s="1"/>
    </row>
    <row r="400" spans="25:41" ht="12.75">
      <c r="Y400" s="1"/>
      <c r="Z400" s="1"/>
      <c r="AA400" s="1"/>
      <c r="AB400" s="1"/>
      <c r="AC400" s="1"/>
      <c r="AD400" s="1"/>
      <c r="AE400" s="1"/>
      <c r="AF400" s="1"/>
      <c r="AG400" s="1"/>
      <c r="AH400" s="1"/>
      <c r="AI400" s="1"/>
      <c r="AJ400" s="1"/>
      <c r="AK400" s="1"/>
      <c r="AL400" s="1"/>
      <c r="AM400" s="1"/>
      <c r="AN400" s="1"/>
      <c r="AO400" s="1"/>
    </row>
    <row r="401" spans="25:41" ht="12.75">
      <c r="Y401" s="1"/>
      <c r="Z401" s="1"/>
      <c r="AA401" s="1"/>
      <c r="AB401" s="1"/>
      <c r="AC401" s="1"/>
      <c r="AD401" s="1"/>
      <c r="AE401" s="1"/>
      <c r="AF401" s="1"/>
      <c r="AG401" s="1"/>
      <c r="AH401" s="1"/>
      <c r="AI401" s="1"/>
      <c r="AJ401" s="1"/>
      <c r="AK401" s="1"/>
      <c r="AL401" s="1"/>
      <c r="AM401" s="1"/>
      <c r="AN401" s="1"/>
      <c r="AO401" s="1"/>
    </row>
    <row r="402" spans="25:41" ht="12.75">
      <c r="Y402" s="1"/>
      <c r="Z402" s="1"/>
      <c r="AA402" s="1"/>
      <c r="AB402" s="1"/>
      <c r="AC402" s="1"/>
      <c r="AD402" s="1"/>
      <c r="AE402" s="1"/>
      <c r="AF402" s="1"/>
      <c r="AG402" s="1"/>
      <c r="AH402" s="1"/>
      <c r="AI402" s="1"/>
      <c r="AJ402" s="1"/>
      <c r="AK402" s="1"/>
      <c r="AL402" s="1"/>
      <c r="AM402" s="1"/>
      <c r="AN402" s="1"/>
      <c r="AO402" s="1"/>
    </row>
    <row r="403" spans="25:41" ht="12.75">
      <c r="Y403" s="1"/>
      <c r="Z403" s="1"/>
      <c r="AA403" s="1"/>
      <c r="AB403" s="1"/>
      <c r="AC403" s="1"/>
      <c r="AD403" s="1"/>
      <c r="AE403" s="1"/>
      <c r="AF403" s="1"/>
      <c r="AG403" s="1"/>
      <c r="AH403" s="1"/>
      <c r="AI403" s="1"/>
      <c r="AJ403" s="1"/>
      <c r="AK403" s="1"/>
      <c r="AL403" s="1"/>
      <c r="AM403" s="1"/>
      <c r="AN403" s="1"/>
      <c r="AO403" s="1"/>
    </row>
    <row r="404" spans="25:41" ht="12.75">
      <c r="Y404" s="1"/>
      <c r="Z404" s="1"/>
      <c r="AA404" s="1"/>
      <c r="AB404" s="1"/>
      <c r="AC404" s="1"/>
      <c r="AD404" s="1"/>
      <c r="AE404" s="1"/>
      <c r="AF404" s="1"/>
      <c r="AG404" s="1"/>
      <c r="AH404" s="1"/>
      <c r="AI404" s="1"/>
      <c r="AJ404" s="1"/>
      <c r="AK404" s="1"/>
      <c r="AL404" s="1"/>
      <c r="AM404" s="1"/>
      <c r="AN404" s="1"/>
      <c r="AO404" s="1"/>
    </row>
    <row r="405" spans="25:41" ht="12.75">
      <c r="Y405" s="1"/>
      <c r="Z405" s="1"/>
      <c r="AA405" s="1"/>
      <c r="AB405" s="1"/>
      <c r="AC405" s="1"/>
      <c r="AD405" s="1"/>
      <c r="AE405" s="1"/>
      <c r="AF405" s="1"/>
      <c r="AG405" s="1"/>
      <c r="AH405" s="1"/>
      <c r="AI405" s="1"/>
      <c r="AJ405" s="1"/>
      <c r="AK405" s="1"/>
      <c r="AL405" s="1"/>
      <c r="AM405" s="1"/>
      <c r="AN405" s="1"/>
      <c r="AO405" s="1"/>
    </row>
    <row r="406" spans="25:41" ht="12.75">
      <c r="Y406" s="1"/>
      <c r="Z406" s="1"/>
      <c r="AA406" s="1"/>
      <c r="AB406" s="1"/>
      <c r="AC406" s="1"/>
      <c r="AD406" s="1"/>
      <c r="AE406" s="1"/>
      <c r="AF406" s="1"/>
      <c r="AG406" s="1"/>
      <c r="AH406" s="1"/>
      <c r="AI406" s="1"/>
      <c r="AJ406" s="1"/>
      <c r="AK406" s="1"/>
      <c r="AL406" s="1"/>
      <c r="AM406" s="1"/>
      <c r="AN406" s="1"/>
      <c r="AO406" s="1"/>
    </row>
    <row r="407" spans="25:41" ht="12.75">
      <c r="Y407" s="1"/>
      <c r="Z407" s="1"/>
      <c r="AA407" s="1"/>
      <c r="AB407" s="1"/>
      <c r="AC407" s="1"/>
      <c r="AD407" s="1"/>
      <c r="AE407" s="1"/>
      <c r="AF407" s="1"/>
      <c r="AG407" s="1"/>
      <c r="AH407" s="1"/>
      <c r="AI407" s="1"/>
      <c r="AJ407" s="1"/>
      <c r="AK407" s="1"/>
      <c r="AL407" s="1"/>
      <c r="AM407" s="1"/>
      <c r="AN407" s="1"/>
      <c r="AO407" s="1"/>
    </row>
    <row r="408" spans="25:41" ht="12.75">
      <c r="Y408" s="1"/>
      <c r="Z408" s="1"/>
      <c r="AA408" s="1"/>
      <c r="AB408" s="1"/>
      <c r="AC408" s="1"/>
      <c r="AD408" s="1"/>
      <c r="AE408" s="1"/>
      <c r="AF408" s="1"/>
      <c r="AG408" s="1"/>
      <c r="AH408" s="1"/>
      <c r="AI408" s="1"/>
      <c r="AJ408" s="1"/>
      <c r="AK408" s="1"/>
      <c r="AL408" s="1"/>
      <c r="AM408" s="1"/>
      <c r="AN408" s="1"/>
      <c r="AO408" s="1"/>
    </row>
    <row r="409" spans="25:41" ht="12.75">
      <c r="Y409" s="1"/>
      <c r="Z409" s="1"/>
      <c r="AA409" s="1"/>
      <c r="AB409" s="1"/>
      <c r="AC409" s="1"/>
      <c r="AD409" s="1"/>
      <c r="AE409" s="1"/>
      <c r="AF409" s="1"/>
      <c r="AG409" s="1"/>
      <c r="AH409" s="1"/>
      <c r="AI409" s="1"/>
      <c r="AJ409" s="1"/>
      <c r="AK409" s="1"/>
      <c r="AL409" s="1"/>
      <c r="AM409" s="1"/>
      <c r="AN409" s="1"/>
      <c r="AO409" s="1"/>
    </row>
    <row r="410" spans="25:41" ht="12.75">
      <c r="Y410" s="1"/>
      <c r="Z410" s="1"/>
      <c r="AA410" s="1"/>
      <c r="AB410" s="1"/>
      <c r="AC410" s="1"/>
      <c r="AD410" s="1"/>
      <c r="AE410" s="1"/>
      <c r="AF410" s="1"/>
      <c r="AG410" s="1"/>
      <c r="AH410" s="1"/>
      <c r="AI410" s="1"/>
      <c r="AJ410" s="1"/>
      <c r="AK410" s="1"/>
      <c r="AL410" s="1"/>
      <c r="AM410" s="1"/>
      <c r="AN410" s="1"/>
      <c r="AO410" s="1"/>
    </row>
    <row r="411" spans="25:41" ht="12.75">
      <c r="Y411" s="1"/>
      <c r="Z411" s="1"/>
      <c r="AA411" s="1"/>
      <c r="AB411" s="1"/>
      <c r="AC411" s="1"/>
      <c r="AD411" s="1"/>
      <c r="AE411" s="1"/>
      <c r="AF411" s="1"/>
      <c r="AG411" s="1"/>
      <c r="AH411" s="1"/>
      <c r="AI411" s="1"/>
      <c r="AJ411" s="1"/>
      <c r="AK411" s="1"/>
      <c r="AL411" s="1"/>
      <c r="AM411" s="1"/>
      <c r="AN411" s="1"/>
      <c r="AO411" s="1"/>
    </row>
    <row r="412" spans="25:41" ht="12.75">
      <c r="Y412" s="1"/>
      <c r="Z412" s="1"/>
      <c r="AA412" s="1"/>
      <c r="AB412" s="1"/>
      <c r="AC412" s="1"/>
      <c r="AD412" s="1"/>
      <c r="AE412" s="1"/>
      <c r="AF412" s="1"/>
      <c r="AG412" s="1"/>
      <c r="AH412" s="1"/>
      <c r="AI412" s="1"/>
      <c r="AJ412" s="1"/>
      <c r="AK412" s="1"/>
      <c r="AL412" s="1"/>
      <c r="AM412" s="1"/>
      <c r="AN412" s="1"/>
      <c r="AO412" s="1"/>
    </row>
    <row r="413" spans="25:41" ht="12.75">
      <c r="Y413" s="1"/>
      <c r="Z413" s="1"/>
      <c r="AA413" s="1"/>
      <c r="AB413" s="1"/>
      <c r="AC413" s="1"/>
      <c r="AD413" s="1"/>
      <c r="AE413" s="1"/>
      <c r="AF413" s="1"/>
      <c r="AG413" s="1"/>
      <c r="AH413" s="1"/>
      <c r="AI413" s="1"/>
      <c r="AJ413" s="1"/>
      <c r="AK413" s="1"/>
      <c r="AL413" s="1"/>
      <c r="AM413" s="1"/>
      <c r="AN413" s="1"/>
      <c r="AO413" s="1"/>
    </row>
    <row r="414" spans="25:41" ht="12.75">
      <c r="Y414" s="1"/>
      <c r="Z414" s="1"/>
      <c r="AA414" s="1"/>
      <c r="AB414" s="1"/>
      <c r="AC414" s="1"/>
      <c r="AD414" s="1"/>
      <c r="AE414" s="1"/>
      <c r="AF414" s="1"/>
      <c r="AG414" s="1"/>
      <c r="AH414" s="1"/>
      <c r="AI414" s="1"/>
      <c r="AJ414" s="1"/>
      <c r="AK414" s="1"/>
      <c r="AL414" s="1"/>
      <c r="AM414" s="1"/>
      <c r="AN414" s="1"/>
      <c r="AO414" s="1"/>
    </row>
    <row r="415" spans="25:41" ht="12.75">
      <c r="Y415" s="1"/>
      <c r="Z415" s="1"/>
      <c r="AA415" s="1"/>
      <c r="AB415" s="1"/>
      <c r="AC415" s="1"/>
      <c r="AD415" s="1"/>
      <c r="AE415" s="1"/>
      <c r="AF415" s="1"/>
      <c r="AG415" s="1"/>
      <c r="AH415" s="1"/>
      <c r="AI415" s="1"/>
      <c r="AJ415" s="1"/>
      <c r="AK415" s="1"/>
      <c r="AL415" s="1"/>
      <c r="AM415" s="1"/>
      <c r="AN415" s="1"/>
      <c r="AO415" s="1"/>
    </row>
    <row r="416" spans="25:41" ht="12.75">
      <c r="Y416" s="1"/>
      <c r="Z416" s="1"/>
      <c r="AA416" s="1"/>
      <c r="AB416" s="1"/>
      <c r="AC416" s="1"/>
      <c r="AD416" s="1"/>
      <c r="AE416" s="1"/>
      <c r="AF416" s="1"/>
      <c r="AG416" s="1"/>
      <c r="AH416" s="1"/>
      <c r="AI416" s="1"/>
      <c r="AJ416" s="1"/>
      <c r="AK416" s="1"/>
      <c r="AL416" s="1"/>
      <c r="AM416" s="1"/>
      <c r="AN416" s="1"/>
      <c r="AO416" s="1"/>
    </row>
    <row r="417" spans="25:41" ht="12.75">
      <c r="Y417" s="1"/>
      <c r="Z417" s="1"/>
      <c r="AA417" s="1"/>
      <c r="AB417" s="1"/>
      <c r="AC417" s="1"/>
      <c r="AD417" s="1"/>
      <c r="AE417" s="1"/>
      <c r="AF417" s="1"/>
      <c r="AG417" s="1"/>
      <c r="AH417" s="1"/>
      <c r="AI417" s="1"/>
      <c r="AJ417" s="1"/>
      <c r="AK417" s="1"/>
      <c r="AL417" s="1"/>
      <c r="AM417" s="1"/>
      <c r="AN417" s="1"/>
      <c r="AO417" s="1"/>
    </row>
    <row r="418" spans="25:41" ht="12.75">
      <c r="Y418" s="1"/>
      <c r="Z418" s="1"/>
      <c r="AA418" s="1"/>
      <c r="AB418" s="1"/>
      <c r="AC418" s="1"/>
      <c r="AD418" s="1"/>
      <c r="AE418" s="1"/>
      <c r="AF418" s="1"/>
      <c r="AG418" s="1"/>
      <c r="AH418" s="1"/>
      <c r="AI418" s="1"/>
      <c r="AJ418" s="1"/>
      <c r="AK418" s="1"/>
      <c r="AL418" s="1"/>
      <c r="AM418" s="1"/>
      <c r="AN418" s="1"/>
      <c r="AO418" s="1"/>
    </row>
    <row r="419" spans="25:41" ht="12.75">
      <c r="Y419" s="1"/>
      <c r="Z419" s="1"/>
      <c r="AA419" s="1"/>
      <c r="AB419" s="1"/>
      <c r="AC419" s="1"/>
      <c r="AD419" s="1"/>
      <c r="AE419" s="1"/>
      <c r="AF419" s="1"/>
      <c r="AG419" s="1"/>
      <c r="AH419" s="1"/>
      <c r="AI419" s="1"/>
      <c r="AJ419" s="1"/>
      <c r="AK419" s="1"/>
      <c r="AL419" s="1"/>
      <c r="AM419" s="1"/>
      <c r="AN419" s="1"/>
      <c r="AO419" s="1"/>
    </row>
    <row r="420" spans="25:41" ht="12.75">
      <c r="Y420" s="1"/>
      <c r="Z420" s="1"/>
      <c r="AA420" s="1"/>
      <c r="AB420" s="1"/>
      <c r="AC420" s="1"/>
      <c r="AD420" s="1"/>
      <c r="AE420" s="1"/>
      <c r="AF420" s="1"/>
      <c r="AG420" s="1"/>
      <c r="AH420" s="1"/>
      <c r="AI420" s="1"/>
      <c r="AJ420" s="1"/>
      <c r="AK420" s="1"/>
      <c r="AL420" s="1"/>
      <c r="AM420" s="1"/>
      <c r="AN420" s="1"/>
      <c r="AO420" s="1"/>
    </row>
    <row r="421" spans="25:41" ht="12.75">
      <c r="Y421" s="1"/>
      <c r="Z421" s="1"/>
      <c r="AA421" s="1"/>
      <c r="AB421" s="1"/>
      <c r="AC421" s="1"/>
      <c r="AD421" s="1"/>
      <c r="AE421" s="1"/>
      <c r="AF421" s="1"/>
      <c r="AG421" s="1"/>
      <c r="AH421" s="1"/>
      <c r="AI421" s="1"/>
      <c r="AJ421" s="1"/>
      <c r="AK421" s="1"/>
      <c r="AL421" s="1"/>
      <c r="AM421" s="1"/>
      <c r="AN421" s="1"/>
      <c r="AO421" s="1"/>
    </row>
    <row r="422" spans="25:41" ht="12.75">
      <c r="Y422" s="1"/>
      <c r="Z422" s="1"/>
      <c r="AA422" s="1"/>
      <c r="AB422" s="1"/>
      <c r="AC422" s="1"/>
      <c r="AD422" s="1"/>
      <c r="AE422" s="1"/>
      <c r="AF422" s="1"/>
      <c r="AG422" s="1"/>
      <c r="AH422" s="1"/>
      <c r="AI422" s="1"/>
      <c r="AJ422" s="1"/>
      <c r="AK422" s="1"/>
      <c r="AL422" s="1"/>
      <c r="AM422" s="1"/>
      <c r="AN422" s="1"/>
      <c r="AO422" s="1"/>
    </row>
    <row r="423" spans="25:41" ht="12.75">
      <c r="Y423" s="1"/>
      <c r="Z423" s="1"/>
      <c r="AA423" s="1"/>
      <c r="AB423" s="1"/>
      <c r="AC423" s="1"/>
      <c r="AD423" s="1"/>
      <c r="AE423" s="1"/>
      <c r="AF423" s="1"/>
      <c r="AG423" s="1"/>
      <c r="AH423" s="1"/>
      <c r="AI423" s="1"/>
      <c r="AJ423" s="1"/>
      <c r="AK423" s="1"/>
      <c r="AL423" s="1"/>
      <c r="AM423" s="1"/>
      <c r="AN423" s="1"/>
      <c r="AO423" s="1"/>
    </row>
    <row r="424" spans="25:41" ht="12.75">
      <c r="Y424" s="1"/>
      <c r="Z424" s="1"/>
      <c r="AA424" s="1"/>
      <c r="AB424" s="1"/>
      <c r="AC424" s="1"/>
      <c r="AD424" s="1"/>
      <c r="AE424" s="1"/>
      <c r="AF424" s="1"/>
      <c r="AG424" s="1"/>
      <c r="AH424" s="1"/>
      <c r="AI424" s="1"/>
      <c r="AJ424" s="1"/>
      <c r="AK424" s="1"/>
      <c r="AL424" s="1"/>
      <c r="AM424" s="1"/>
      <c r="AN424" s="1"/>
      <c r="AO424" s="1"/>
    </row>
    <row r="425" spans="25:41" ht="12.75">
      <c r="Y425" s="1"/>
      <c r="Z425" s="1"/>
      <c r="AA425" s="1"/>
      <c r="AB425" s="1"/>
      <c r="AC425" s="1"/>
      <c r="AD425" s="1"/>
      <c r="AE425" s="1"/>
      <c r="AF425" s="1"/>
      <c r="AG425" s="1"/>
      <c r="AH425" s="1"/>
      <c r="AI425" s="1"/>
      <c r="AJ425" s="1"/>
      <c r="AK425" s="1"/>
      <c r="AL425" s="1"/>
      <c r="AM425" s="1"/>
      <c r="AN425" s="1"/>
      <c r="AO425" s="1"/>
    </row>
    <row r="426" spans="25:41" ht="12.75">
      <c r="Y426" s="1"/>
      <c r="Z426" s="1"/>
      <c r="AA426" s="1"/>
      <c r="AB426" s="1"/>
      <c r="AC426" s="1"/>
      <c r="AD426" s="1"/>
      <c r="AE426" s="1"/>
      <c r="AF426" s="1"/>
      <c r="AG426" s="1"/>
      <c r="AH426" s="1"/>
      <c r="AI426" s="1"/>
      <c r="AJ426" s="1"/>
      <c r="AK426" s="1"/>
      <c r="AL426" s="1"/>
      <c r="AM426" s="1"/>
      <c r="AN426" s="1"/>
      <c r="AO426" s="1"/>
    </row>
    <row r="427" spans="25:41" ht="12.75">
      <c r="Y427" s="1"/>
      <c r="Z427" s="1"/>
      <c r="AA427" s="1"/>
      <c r="AB427" s="1"/>
      <c r="AC427" s="1"/>
      <c r="AD427" s="1"/>
      <c r="AE427" s="1"/>
      <c r="AF427" s="1"/>
      <c r="AG427" s="1"/>
      <c r="AH427" s="1"/>
      <c r="AI427" s="1"/>
      <c r="AJ427" s="1"/>
      <c r="AK427" s="1"/>
      <c r="AL427" s="1"/>
      <c r="AM427" s="1"/>
      <c r="AN427" s="1"/>
      <c r="AO427" s="1"/>
    </row>
    <row r="428" spans="25:41" ht="12.75">
      <c r="Y428" s="1"/>
      <c r="Z428" s="1"/>
      <c r="AA428" s="1"/>
      <c r="AB428" s="1"/>
      <c r="AC428" s="1"/>
      <c r="AD428" s="1"/>
      <c r="AE428" s="1"/>
      <c r="AF428" s="1"/>
      <c r="AG428" s="1"/>
      <c r="AH428" s="1"/>
      <c r="AI428" s="1"/>
      <c r="AJ428" s="1"/>
      <c r="AK428" s="1"/>
      <c r="AL428" s="1"/>
      <c r="AM428" s="1"/>
      <c r="AN428" s="1"/>
      <c r="AO428" s="1"/>
    </row>
    <row r="429" spans="25:41" ht="12.75">
      <c r="Y429" s="1"/>
      <c r="Z429" s="1"/>
      <c r="AA429" s="1"/>
      <c r="AB429" s="1"/>
      <c r="AC429" s="1"/>
      <c r="AD429" s="1"/>
      <c r="AE429" s="1"/>
      <c r="AF429" s="1"/>
      <c r="AG429" s="1"/>
      <c r="AH429" s="1"/>
      <c r="AI429" s="1"/>
      <c r="AJ429" s="1"/>
      <c r="AK429" s="1"/>
      <c r="AL429" s="1"/>
      <c r="AM429" s="1"/>
      <c r="AN429" s="1"/>
      <c r="AO429" s="1"/>
    </row>
    <row r="430" spans="25:41" ht="12.75">
      <c r="Y430" s="1"/>
      <c r="Z430" s="1"/>
      <c r="AA430" s="1"/>
      <c r="AB430" s="1"/>
      <c r="AC430" s="1"/>
      <c r="AD430" s="1"/>
      <c r="AE430" s="1"/>
      <c r="AF430" s="1"/>
      <c r="AG430" s="1"/>
      <c r="AH430" s="1"/>
      <c r="AI430" s="1"/>
      <c r="AJ430" s="1"/>
      <c r="AK430" s="1"/>
      <c r="AL430" s="1"/>
      <c r="AM430" s="1"/>
      <c r="AN430" s="1"/>
      <c r="AO430" s="1"/>
    </row>
    <row r="431" spans="25:41" ht="12.75">
      <c r="Y431" s="1"/>
      <c r="Z431" s="1"/>
      <c r="AA431" s="1"/>
      <c r="AB431" s="1"/>
      <c r="AC431" s="1"/>
      <c r="AD431" s="1"/>
      <c r="AE431" s="1"/>
      <c r="AF431" s="1"/>
      <c r="AG431" s="1"/>
      <c r="AH431" s="1"/>
      <c r="AI431" s="1"/>
      <c r="AJ431" s="1"/>
      <c r="AK431" s="1"/>
      <c r="AL431" s="1"/>
      <c r="AM431" s="1"/>
      <c r="AN431" s="1"/>
      <c r="AO431" s="1"/>
    </row>
    <row r="432" spans="25:41" ht="12.75">
      <c r="Y432" s="1"/>
      <c r="Z432" s="1"/>
      <c r="AA432" s="1"/>
      <c r="AB432" s="1"/>
      <c r="AC432" s="1"/>
      <c r="AD432" s="1"/>
      <c r="AE432" s="1"/>
      <c r="AF432" s="1"/>
      <c r="AG432" s="1"/>
      <c r="AH432" s="1"/>
      <c r="AI432" s="1"/>
      <c r="AJ432" s="1"/>
      <c r="AK432" s="1"/>
      <c r="AL432" s="1"/>
      <c r="AM432" s="1"/>
      <c r="AN432" s="1"/>
      <c r="AO432" s="1"/>
    </row>
    <row r="433" spans="25:41" ht="12.75">
      <c r="Y433" s="1"/>
      <c r="Z433" s="1"/>
      <c r="AA433" s="1"/>
      <c r="AB433" s="1"/>
      <c r="AC433" s="1"/>
      <c r="AD433" s="1"/>
      <c r="AE433" s="1"/>
      <c r="AF433" s="1"/>
      <c r="AG433" s="1"/>
      <c r="AH433" s="1"/>
      <c r="AI433" s="1"/>
      <c r="AJ433" s="1"/>
      <c r="AK433" s="1"/>
      <c r="AL433" s="1"/>
      <c r="AM433" s="1"/>
      <c r="AN433" s="1"/>
      <c r="AO433" s="1"/>
    </row>
    <row r="434" spans="25:41" ht="12.75">
      <c r="Y434" s="1"/>
      <c r="Z434" s="1"/>
      <c r="AA434" s="1"/>
      <c r="AB434" s="1"/>
      <c r="AC434" s="1"/>
      <c r="AD434" s="1"/>
      <c r="AE434" s="1"/>
      <c r="AF434" s="1"/>
      <c r="AG434" s="1"/>
      <c r="AH434" s="1"/>
      <c r="AI434" s="1"/>
      <c r="AJ434" s="1"/>
      <c r="AK434" s="1"/>
      <c r="AL434" s="1"/>
      <c r="AM434" s="1"/>
      <c r="AN434" s="1"/>
      <c r="AO434" s="1"/>
    </row>
    <row r="435" spans="25:41" ht="12.75">
      <c r="Y435" s="1"/>
      <c r="Z435" s="1"/>
      <c r="AA435" s="1"/>
      <c r="AB435" s="1"/>
      <c r="AC435" s="1"/>
      <c r="AD435" s="1"/>
      <c r="AE435" s="1"/>
      <c r="AF435" s="1"/>
      <c r="AG435" s="1"/>
      <c r="AH435" s="1"/>
      <c r="AI435" s="1"/>
      <c r="AJ435" s="1"/>
      <c r="AK435" s="1"/>
      <c r="AL435" s="1"/>
      <c r="AM435" s="1"/>
      <c r="AN435" s="1"/>
      <c r="AO435" s="1"/>
    </row>
    <row r="436" spans="25:41" ht="12.75">
      <c r="Y436" s="1"/>
      <c r="Z436" s="1"/>
      <c r="AA436" s="1"/>
      <c r="AB436" s="1"/>
      <c r="AC436" s="1"/>
      <c r="AD436" s="1"/>
      <c r="AE436" s="1"/>
      <c r="AF436" s="1"/>
      <c r="AG436" s="1"/>
      <c r="AH436" s="1"/>
      <c r="AI436" s="1"/>
      <c r="AJ436" s="1"/>
      <c r="AK436" s="1"/>
      <c r="AL436" s="1"/>
      <c r="AM436" s="1"/>
      <c r="AN436" s="1"/>
      <c r="AO436" s="1"/>
    </row>
    <row r="437" spans="25:41" ht="12.75">
      <c r="Y437" s="1"/>
      <c r="Z437" s="1"/>
      <c r="AA437" s="1"/>
      <c r="AB437" s="1"/>
      <c r="AC437" s="1"/>
      <c r="AD437" s="1"/>
      <c r="AE437" s="1"/>
      <c r="AF437" s="1"/>
      <c r="AG437" s="1"/>
      <c r="AH437" s="1"/>
      <c r="AI437" s="1"/>
      <c r="AJ437" s="1"/>
      <c r="AK437" s="1"/>
      <c r="AL437" s="1"/>
      <c r="AM437" s="1"/>
      <c r="AN437" s="1"/>
      <c r="AO437" s="1"/>
    </row>
    <row r="438" spans="25:41" ht="12.75">
      <c r="Y438" s="1"/>
      <c r="Z438" s="1"/>
      <c r="AA438" s="1"/>
      <c r="AB438" s="1"/>
      <c r="AC438" s="1"/>
      <c r="AD438" s="1"/>
      <c r="AE438" s="1"/>
      <c r="AF438" s="1"/>
      <c r="AG438" s="1"/>
      <c r="AH438" s="1"/>
      <c r="AI438" s="1"/>
      <c r="AJ438" s="1"/>
      <c r="AK438" s="1"/>
      <c r="AL438" s="1"/>
      <c r="AM438" s="1"/>
      <c r="AN438" s="1"/>
      <c r="AO438" s="1"/>
    </row>
    <row r="439" spans="25:41" ht="12.75">
      <c r="Y439" s="1"/>
      <c r="Z439" s="1"/>
      <c r="AA439" s="1"/>
      <c r="AB439" s="1"/>
      <c r="AC439" s="1"/>
      <c r="AD439" s="1"/>
      <c r="AE439" s="1"/>
      <c r="AF439" s="1"/>
      <c r="AG439" s="1"/>
      <c r="AH439" s="1"/>
      <c r="AI439" s="1"/>
      <c r="AJ439" s="1"/>
      <c r="AK439" s="1"/>
      <c r="AL439" s="1"/>
      <c r="AM439" s="1"/>
      <c r="AN439" s="1"/>
      <c r="AO439" s="1"/>
    </row>
    <row r="440" spans="25:41" ht="12.75">
      <c r="Y440" s="1"/>
      <c r="Z440" s="1"/>
      <c r="AA440" s="1"/>
      <c r="AB440" s="1"/>
      <c r="AC440" s="1"/>
      <c r="AD440" s="1"/>
      <c r="AE440" s="1"/>
      <c r="AF440" s="1"/>
      <c r="AG440" s="1"/>
      <c r="AH440" s="1"/>
      <c r="AI440" s="1"/>
      <c r="AJ440" s="1"/>
      <c r="AK440" s="1"/>
      <c r="AL440" s="1"/>
      <c r="AM440" s="1"/>
      <c r="AN440" s="1"/>
      <c r="AO440" s="1"/>
    </row>
    <row r="441" spans="25:41" ht="12.75">
      <c r="Y441" s="1"/>
      <c r="Z441" s="1"/>
      <c r="AA441" s="1"/>
      <c r="AB441" s="1"/>
      <c r="AC441" s="1"/>
      <c r="AD441" s="1"/>
      <c r="AE441" s="1"/>
      <c r="AF441" s="1"/>
      <c r="AG441" s="1"/>
      <c r="AH441" s="1"/>
      <c r="AI441" s="1"/>
      <c r="AJ441" s="1"/>
      <c r="AK441" s="1"/>
      <c r="AL441" s="1"/>
      <c r="AM441" s="1"/>
      <c r="AN441" s="1"/>
      <c r="AO441" s="1"/>
    </row>
    <row r="442" spans="25:41" ht="12.75">
      <c r="Y442" s="1"/>
      <c r="Z442" s="1"/>
      <c r="AA442" s="1"/>
      <c r="AB442" s="1"/>
      <c r="AC442" s="1"/>
      <c r="AD442" s="1"/>
      <c r="AE442" s="1"/>
      <c r="AF442" s="1"/>
      <c r="AG442" s="1"/>
      <c r="AH442" s="1"/>
      <c r="AI442" s="1"/>
      <c r="AJ442" s="1"/>
      <c r="AK442" s="1"/>
      <c r="AL442" s="1"/>
      <c r="AM442" s="1"/>
      <c r="AN442" s="1"/>
      <c r="AO442" s="1"/>
    </row>
    <row r="443" spans="25:41" ht="12.75">
      <c r="Y443" s="1"/>
      <c r="Z443" s="1"/>
      <c r="AA443" s="1"/>
      <c r="AB443" s="1"/>
      <c r="AC443" s="1"/>
      <c r="AD443" s="1"/>
      <c r="AE443" s="1"/>
      <c r="AF443" s="1"/>
      <c r="AG443" s="1"/>
      <c r="AH443" s="1"/>
      <c r="AI443" s="1"/>
      <c r="AJ443" s="1"/>
      <c r="AK443" s="1"/>
      <c r="AL443" s="1"/>
      <c r="AM443" s="1"/>
      <c r="AN443" s="1"/>
      <c r="AO443" s="1"/>
    </row>
    <row r="444" spans="25:41" ht="12.75">
      <c r="Y444" s="1"/>
      <c r="Z444" s="1"/>
      <c r="AA444" s="1"/>
      <c r="AB444" s="1"/>
      <c r="AC444" s="1"/>
      <c r="AD444" s="1"/>
      <c r="AE444" s="1"/>
      <c r="AF444" s="1"/>
      <c r="AG444" s="1"/>
      <c r="AH444" s="1"/>
      <c r="AI444" s="1"/>
      <c r="AJ444" s="1"/>
      <c r="AK444" s="1"/>
      <c r="AL444" s="1"/>
      <c r="AM444" s="1"/>
      <c r="AN444" s="1"/>
      <c r="AO444" s="1"/>
    </row>
    <row r="445" spans="25:41" ht="12.75">
      <c r="Y445" s="1"/>
      <c r="Z445" s="1"/>
      <c r="AA445" s="1"/>
      <c r="AB445" s="1"/>
      <c r="AC445" s="1"/>
      <c r="AD445" s="1"/>
      <c r="AE445" s="1"/>
      <c r="AF445" s="1"/>
      <c r="AG445" s="1"/>
      <c r="AH445" s="1"/>
      <c r="AI445" s="1"/>
      <c r="AJ445" s="1"/>
      <c r="AK445" s="1"/>
      <c r="AL445" s="1"/>
      <c r="AM445" s="1"/>
      <c r="AN445" s="1"/>
      <c r="AO445" s="1"/>
    </row>
    <row r="446" spans="25:41" ht="12.75">
      <c r="Y446" s="1"/>
      <c r="Z446" s="1"/>
      <c r="AA446" s="1"/>
      <c r="AB446" s="1"/>
      <c r="AC446" s="1"/>
      <c r="AD446" s="1"/>
      <c r="AE446" s="1"/>
      <c r="AF446" s="1"/>
      <c r="AG446" s="1"/>
      <c r="AH446" s="1"/>
      <c r="AI446" s="1"/>
      <c r="AJ446" s="1"/>
      <c r="AK446" s="1"/>
      <c r="AL446" s="1"/>
      <c r="AM446" s="1"/>
      <c r="AN446" s="1"/>
      <c r="AO446" s="1"/>
    </row>
    <row r="447" spans="25:41" ht="12.75">
      <c r="Y447" s="1"/>
      <c r="Z447" s="1"/>
      <c r="AA447" s="1"/>
      <c r="AB447" s="1"/>
      <c r="AC447" s="1"/>
      <c r="AD447" s="1"/>
      <c r="AE447" s="1"/>
      <c r="AF447" s="1"/>
      <c r="AG447" s="1"/>
      <c r="AH447" s="1"/>
      <c r="AI447" s="1"/>
      <c r="AJ447" s="1"/>
      <c r="AK447" s="1"/>
      <c r="AL447" s="1"/>
      <c r="AM447" s="1"/>
      <c r="AN447" s="1"/>
      <c r="AO447" s="1"/>
    </row>
    <row r="448" spans="25:41" ht="12.75">
      <c r="Y448" s="1"/>
      <c r="Z448" s="1"/>
      <c r="AA448" s="1"/>
      <c r="AB448" s="1"/>
      <c r="AC448" s="1"/>
      <c r="AD448" s="1"/>
      <c r="AE448" s="1"/>
      <c r="AF448" s="1"/>
      <c r="AG448" s="1"/>
      <c r="AH448" s="1"/>
      <c r="AI448" s="1"/>
      <c r="AJ448" s="1"/>
      <c r="AK448" s="1"/>
      <c r="AL448" s="1"/>
      <c r="AM448" s="1"/>
      <c r="AN448" s="1"/>
      <c r="AO448" s="1"/>
    </row>
    <row r="449" spans="25:41" ht="12.75">
      <c r="Y449" s="1"/>
      <c r="Z449" s="1"/>
      <c r="AA449" s="1"/>
      <c r="AB449" s="1"/>
      <c r="AC449" s="1"/>
      <c r="AD449" s="1"/>
      <c r="AE449" s="1"/>
      <c r="AF449" s="1"/>
      <c r="AG449" s="1"/>
      <c r="AH449" s="1"/>
      <c r="AI449" s="1"/>
      <c r="AJ449" s="1"/>
      <c r="AK449" s="1"/>
      <c r="AL449" s="1"/>
      <c r="AM449" s="1"/>
      <c r="AN449" s="1"/>
      <c r="AO449" s="1"/>
    </row>
    <row r="450" spans="25:41" ht="12.75">
      <c r="Y450" s="1"/>
      <c r="Z450" s="1"/>
      <c r="AA450" s="1"/>
      <c r="AB450" s="1"/>
      <c r="AC450" s="1"/>
      <c r="AD450" s="1"/>
      <c r="AE450" s="1"/>
      <c r="AF450" s="1"/>
      <c r="AG450" s="1"/>
      <c r="AH450" s="1"/>
      <c r="AI450" s="1"/>
      <c r="AJ450" s="1"/>
      <c r="AK450" s="1"/>
      <c r="AL450" s="1"/>
      <c r="AM450" s="1"/>
      <c r="AN450" s="1"/>
      <c r="AO450" s="1"/>
    </row>
    <row r="451" spans="25:41" ht="12.75">
      <c r="Y451" s="1"/>
      <c r="Z451" s="1"/>
      <c r="AA451" s="1"/>
      <c r="AB451" s="1"/>
      <c r="AC451" s="1"/>
      <c r="AD451" s="1"/>
      <c r="AE451" s="1"/>
      <c r="AF451" s="1"/>
      <c r="AG451" s="1"/>
      <c r="AH451" s="1"/>
      <c r="AI451" s="1"/>
      <c r="AJ451" s="1"/>
      <c r="AK451" s="1"/>
      <c r="AL451" s="1"/>
      <c r="AM451" s="1"/>
      <c r="AN451" s="1"/>
      <c r="AO451" s="1"/>
    </row>
    <row r="452" spans="25:41" ht="12.75">
      <c r="Y452" s="1"/>
      <c r="Z452" s="1"/>
      <c r="AA452" s="1"/>
      <c r="AB452" s="1"/>
      <c r="AC452" s="1"/>
      <c r="AD452" s="1"/>
      <c r="AE452" s="1"/>
      <c r="AF452" s="1"/>
      <c r="AG452" s="1"/>
      <c r="AH452" s="1"/>
      <c r="AI452" s="1"/>
      <c r="AJ452" s="1"/>
      <c r="AK452" s="1"/>
      <c r="AL452" s="1"/>
      <c r="AM452" s="1"/>
      <c r="AN452" s="1"/>
      <c r="AO452" s="1"/>
    </row>
    <row r="453" spans="25:41" ht="12.75">
      <c r="Y453" s="1"/>
      <c r="Z453" s="1"/>
      <c r="AA453" s="1"/>
      <c r="AB453" s="1"/>
      <c r="AC453" s="1"/>
      <c r="AD453" s="1"/>
      <c r="AE453" s="1"/>
      <c r="AF453" s="1"/>
      <c r="AG453" s="1"/>
      <c r="AH453" s="1"/>
      <c r="AI453" s="1"/>
      <c r="AJ453" s="1"/>
      <c r="AK453" s="1"/>
      <c r="AL453" s="1"/>
      <c r="AM453" s="1"/>
      <c r="AN453" s="1"/>
      <c r="AO453" s="1"/>
    </row>
    <row r="454" spans="25:41" ht="12.75">
      <c r="Y454" s="1"/>
      <c r="Z454" s="1"/>
      <c r="AA454" s="1"/>
      <c r="AB454" s="1"/>
      <c r="AC454" s="1"/>
      <c r="AD454" s="1"/>
      <c r="AE454" s="1"/>
      <c r="AF454" s="1"/>
      <c r="AG454" s="1"/>
      <c r="AH454" s="1"/>
      <c r="AI454" s="1"/>
      <c r="AJ454" s="1"/>
      <c r="AK454" s="1"/>
      <c r="AL454" s="1"/>
      <c r="AM454" s="1"/>
      <c r="AN454" s="1"/>
      <c r="AO454" s="1"/>
    </row>
    <row r="455" spans="25:41" ht="12.75">
      <c r="Y455" s="1"/>
      <c r="Z455" s="1"/>
      <c r="AA455" s="1"/>
      <c r="AB455" s="1"/>
      <c r="AC455" s="1"/>
      <c r="AD455" s="1"/>
      <c r="AE455" s="1"/>
      <c r="AF455" s="1"/>
      <c r="AG455" s="1"/>
      <c r="AH455" s="1"/>
      <c r="AI455" s="1"/>
      <c r="AJ455" s="1"/>
      <c r="AK455" s="1"/>
      <c r="AL455" s="1"/>
      <c r="AM455" s="1"/>
      <c r="AN455" s="1"/>
      <c r="AO455" s="1"/>
    </row>
    <row r="456" spans="25:41" ht="12.75">
      <c r="Y456" s="1"/>
      <c r="Z456" s="1"/>
      <c r="AA456" s="1"/>
      <c r="AB456" s="1"/>
      <c r="AC456" s="1"/>
      <c r="AD456" s="1"/>
      <c r="AE456" s="1"/>
      <c r="AF456" s="1"/>
      <c r="AG456" s="1"/>
      <c r="AH456" s="1"/>
      <c r="AI456" s="1"/>
      <c r="AJ456" s="1"/>
      <c r="AK456" s="1"/>
      <c r="AL456" s="1"/>
      <c r="AM456" s="1"/>
      <c r="AN456" s="1"/>
      <c r="AO456" s="1"/>
    </row>
    <row r="457" spans="25:41" ht="12.75">
      <c r="Y457" s="1"/>
      <c r="Z457" s="1"/>
      <c r="AA457" s="1"/>
      <c r="AB457" s="1"/>
      <c r="AC457" s="1"/>
      <c r="AD457" s="1"/>
      <c r="AE457" s="1"/>
      <c r="AF457" s="1"/>
      <c r="AG457" s="1"/>
      <c r="AH457" s="1"/>
      <c r="AI457" s="1"/>
      <c r="AJ457" s="1"/>
      <c r="AK457" s="1"/>
      <c r="AL457" s="1"/>
      <c r="AM457" s="1"/>
      <c r="AN457" s="1"/>
      <c r="AO457" s="1"/>
    </row>
    <row r="458" spans="25:41" ht="12.75">
      <c r="Y458" s="1"/>
      <c r="Z458" s="1"/>
      <c r="AA458" s="1"/>
      <c r="AB458" s="1"/>
      <c r="AC458" s="1"/>
      <c r="AD458" s="1"/>
      <c r="AE458" s="1"/>
      <c r="AF458" s="1"/>
      <c r="AG458" s="1"/>
      <c r="AH458" s="1"/>
      <c r="AI458" s="1"/>
      <c r="AJ458" s="1"/>
      <c r="AK458" s="1"/>
      <c r="AL458" s="1"/>
      <c r="AM458" s="1"/>
      <c r="AN458" s="1"/>
      <c r="AO458" s="1"/>
    </row>
    <row r="459" spans="25:41" ht="12.75">
      <c r="Y459" s="1"/>
      <c r="Z459" s="1"/>
      <c r="AA459" s="1"/>
      <c r="AB459" s="1"/>
      <c r="AC459" s="1"/>
      <c r="AD459" s="1"/>
      <c r="AE459" s="1"/>
      <c r="AF459" s="1"/>
      <c r="AG459" s="1"/>
      <c r="AH459" s="1"/>
      <c r="AI459" s="1"/>
      <c r="AJ459" s="1"/>
      <c r="AK459" s="1"/>
      <c r="AL459" s="1"/>
      <c r="AM459" s="1"/>
      <c r="AN459" s="1"/>
      <c r="AO459" s="1"/>
    </row>
    <row r="460" spans="25:41" ht="12.75">
      <c r="Y460" s="1"/>
      <c r="Z460" s="1"/>
      <c r="AA460" s="1"/>
      <c r="AB460" s="1"/>
      <c r="AC460" s="1"/>
      <c r="AD460" s="1"/>
      <c r="AE460" s="1"/>
      <c r="AF460" s="1"/>
      <c r="AG460" s="1"/>
      <c r="AH460" s="1"/>
      <c r="AI460" s="1"/>
      <c r="AJ460" s="1"/>
      <c r="AK460" s="1"/>
      <c r="AL460" s="1"/>
      <c r="AM460" s="1"/>
      <c r="AN460" s="1"/>
      <c r="AO460" s="1"/>
    </row>
    <row r="461" spans="25:41" ht="12.75">
      <c r="Y461" s="1"/>
      <c r="Z461" s="1"/>
      <c r="AA461" s="1"/>
      <c r="AB461" s="1"/>
      <c r="AC461" s="1"/>
      <c r="AD461" s="1"/>
      <c r="AE461" s="1"/>
      <c r="AF461" s="1"/>
      <c r="AG461" s="1"/>
      <c r="AH461" s="1"/>
      <c r="AI461" s="1"/>
      <c r="AJ461" s="1"/>
      <c r="AK461" s="1"/>
      <c r="AL461" s="1"/>
      <c r="AM461" s="1"/>
      <c r="AN461" s="1"/>
      <c r="AO461" s="1"/>
    </row>
    <row r="462" spans="25:41" ht="12.75">
      <c r="Y462" s="1"/>
      <c r="Z462" s="1"/>
      <c r="AA462" s="1"/>
      <c r="AB462" s="1"/>
      <c r="AC462" s="1"/>
      <c r="AD462" s="1"/>
      <c r="AE462" s="1"/>
      <c r="AF462" s="1"/>
      <c r="AG462" s="1"/>
      <c r="AH462" s="1"/>
      <c r="AI462" s="1"/>
      <c r="AJ462" s="1"/>
      <c r="AK462" s="1"/>
      <c r="AL462" s="1"/>
      <c r="AM462" s="1"/>
      <c r="AN462" s="1"/>
      <c r="AO462" s="1"/>
    </row>
    <row r="463" spans="25:41" ht="12.75">
      <c r="Y463" s="1"/>
      <c r="Z463" s="1"/>
      <c r="AA463" s="1"/>
      <c r="AB463" s="1"/>
      <c r="AC463" s="1"/>
      <c r="AD463" s="1"/>
      <c r="AE463" s="1"/>
      <c r="AF463" s="1"/>
      <c r="AG463" s="1"/>
      <c r="AH463" s="1"/>
      <c r="AI463" s="1"/>
      <c r="AJ463" s="1"/>
      <c r="AK463" s="1"/>
      <c r="AL463" s="1"/>
      <c r="AM463" s="1"/>
      <c r="AN463" s="1"/>
      <c r="AO463" s="1"/>
    </row>
    <row r="464" spans="25:41" ht="12.75">
      <c r="Y464" s="1"/>
      <c r="Z464" s="1"/>
      <c r="AA464" s="1"/>
      <c r="AB464" s="1"/>
      <c r="AC464" s="1"/>
      <c r="AD464" s="1"/>
      <c r="AE464" s="1"/>
      <c r="AF464" s="1"/>
      <c r="AG464" s="1"/>
      <c r="AH464" s="1"/>
      <c r="AI464" s="1"/>
      <c r="AJ464" s="1"/>
      <c r="AK464" s="1"/>
      <c r="AL464" s="1"/>
      <c r="AM464" s="1"/>
      <c r="AN464" s="1"/>
      <c r="AO464" s="1"/>
    </row>
    <row r="465" spans="25:41" ht="12.75">
      <c r="Y465" s="1"/>
      <c r="Z465" s="1"/>
      <c r="AA465" s="1"/>
      <c r="AB465" s="1"/>
      <c r="AC465" s="1"/>
      <c r="AD465" s="1"/>
      <c r="AE465" s="1"/>
      <c r="AF465" s="1"/>
      <c r="AG465" s="1"/>
      <c r="AH465" s="1"/>
      <c r="AI465" s="1"/>
      <c r="AJ465" s="1"/>
      <c r="AK465" s="1"/>
      <c r="AL465" s="1"/>
      <c r="AM465" s="1"/>
      <c r="AN465" s="1"/>
      <c r="AO465" s="1"/>
    </row>
    <row r="466" spans="25:41" ht="12.75">
      <c r="Y466" s="1"/>
      <c r="Z466" s="1"/>
      <c r="AA466" s="1"/>
      <c r="AB466" s="1"/>
      <c r="AC466" s="1"/>
      <c r="AD466" s="1"/>
      <c r="AE466" s="1"/>
      <c r="AF466" s="1"/>
      <c r="AG466" s="1"/>
      <c r="AH466" s="1"/>
      <c r="AI466" s="1"/>
      <c r="AJ466" s="1"/>
      <c r="AK466" s="1"/>
      <c r="AL466" s="1"/>
      <c r="AM466" s="1"/>
      <c r="AN466" s="1"/>
      <c r="AO466" s="1"/>
    </row>
    <row r="467" spans="25:41" ht="12.75">
      <c r="Y467" s="1"/>
      <c r="Z467" s="1"/>
      <c r="AA467" s="1"/>
      <c r="AB467" s="1"/>
      <c r="AC467" s="1"/>
      <c r="AD467" s="1"/>
      <c r="AE467" s="1"/>
      <c r="AF467" s="1"/>
      <c r="AG467" s="1"/>
      <c r="AH467" s="1"/>
      <c r="AI467" s="1"/>
      <c r="AJ467" s="1"/>
      <c r="AK467" s="1"/>
      <c r="AL467" s="1"/>
      <c r="AM467" s="1"/>
      <c r="AN467" s="1"/>
      <c r="AO467" s="1"/>
    </row>
    <row r="468" spans="25:41" ht="12.75">
      <c r="Y468" s="1"/>
      <c r="Z468" s="1"/>
      <c r="AA468" s="1"/>
      <c r="AB468" s="1"/>
      <c r="AC468" s="1"/>
      <c r="AD468" s="1"/>
      <c r="AE468" s="1"/>
      <c r="AF468" s="1"/>
      <c r="AG468" s="1"/>
      <c r="AH468" s="1"/>
      <c r="AI468" s="1"/>
      <c r="AJ468" s="1"/>
      <c r="AK468" s="1"/>
      <c r="AL468" s="1"/>
      <c r="AM468" s="1"/>
      <c r="AN468" s="1"/>
      <c r="AO468" s="1"/>
    </row>
    <row r="469" spans="25:41" ht="12.75">
      <c r="Y469" s="1"/>
      <c r="Z469" s="1"/>
      <c r="AA469" s="1"/>
      <c r="AB469" s="1"/>
      <c r="AC469" s="1"/>
      <c r="AD469" s="1"/>
      <c r="AE469" s="1"/>
      <c r="AF469" s="1"/>
      <c r="AG469" s="1"/>
      <c r="AH469" s="1"/>
      <c r="AI469" s="1"/>
      <c r="AJ469" s="1"/>
      <c r="AK469" s="1"/>
      <c r="AL469" s="1"/>
      <c r="AM469" s="1"/>
      <c r="AN469" s="1"/>
      <c r="AO469" s="1"/>
    </row>
    <row r="470" spans="25:41" ht="12.75">
      <c r="Y470" s="1"/>
      <c r="Z470" s="1"/>
      <c r="AA470" s="1"/>
      <c r="AB470" s="1"/>
      <c r="AC470" s="1"/>
      <c r="AD470" s="1"/>
      <c r="AE470" s="1"/>
      <c r="AF470" s="1"/>
      <c r="AG470" s="1"/>
      <c r="AH470" s="1"/>
      <c r="AI470" s="1"/>
      <c r="AJ470" s="1"/>
      <c r="AK470" s="1"/>
      <c r="AL470" s="1"/>
      <c r="AM470" s="1"/>
      <c r="AN470" s="1"/>
      <c r="AO470" s="1"/>
    </row>
    <row r="471" spans="25:41" ht="12.75">
      <c r="Y471" s="1"/>
      <c r="Z471" s="1"/>
      <c r="AA471" s="1"/>
      <c r="AB471" s="1"/>
      <c r="AC471" s="1"/>
      <c r="AD471" s="1"/>
      <c r="AE471" s="1"/>
      <c r="AF471" s="1"/>
      <c r="AG471" s="1"/>
      <c r="AH471" s="1"/>
      <c r="AI471" s="1"/>
      <c r="AJ471" s="1"/>
      <c r="AK471" s="1"/>
      <c r="AL471" s="1"/>
      <c r="AM471" s="1"/>
      <c r="AN471" s="1"/>
      <c r="AO471" s="1"/>
    </row>
    <row r="472" spans="25:41" ht="12.75">
      <c r="Y472" s="1"/>
      <c r="Z472" s="1"/>
      <c r="AA472" s="1"/>
      <c r="AB472" s="1"/>
      <c r="AC472" s="1"/>
      <c r="AD472" s="1"/>
      <c r="AE472" s="1"/>
      <c r="AF472" s="1"/>
      <c r="AG472" s="1"/>
      <c r="AH472" s="1"/>
      <c r="AI472" s="1"/>
      <c r="AJ472" s="1"/>
      <c r="AK472" s="1"/>
      <c r="AL472" s="1"/>
      <c r="AM472" s="1"/>
      <c r="AN472" s="1"/>
      <c r="AO472" s="1"/>
    </row>
    <row r="473" spans="25:41" ht="12.75">
      <c r="Y473" s="1"/>
      <c r="Z473" s="1"/>
      <c r="AA473" s="1"/>
      <c r="AB473" s="1"/>
      <c r="AC473" s="1"/>
      <c r="AD473" s="1"/>
      <c r="AE473" s="1"/>
      <c r="AF473" s="1"/>
      <c r="AG473" s="1"/>
      <c r="AH473" s="1"/>
      <c r="AI473" s="1"/>
      <c r="AJ473" s="1"/>
      <c r="AK473" s="1"/>
      <c r="AL473" s="1"/>
      <c r="AM473" s="1"/>
      <c r="AN473" s="1"/>
      <c r="AO473" s="1"/>
    </row>
    <row r="474" spans="25:41" ht="12.75">
      <c r="Y474" s="1"/>
      <c r="Z474" s="1"/>
      <c r="AA474" s="1"/>
      <c r="AB474" s="1"/>
      <c r="AC474" s="1"/>
      <c r="AD474" s="1"/>
      <c r="AE474" s="1"/>
      <c r="AF474" s="1"/>
      <c r="AG474" s="1"/>
      <c r="AH474" s="1"/>
      <c r="AI474" s="1"/>
      <c r="AJ474" s="1"/>
      <c r="AK474" s="1"/>
      <c r="AL474" s="1"/>
      <c r="AM474" s="1"/>
      <c r="AN474" s="1"/>
      <c r="AO474" s="1"/>
    </row>
    <row r="475" spans="25:41" ht="12.75">
      <c r="Y475" s="1"/>
      <c r="Z475" s="1"/>
      <c r="AA475" s="1"/>
      <c r="AB475" s="1"/>
      <c r="AC475" s="1"/>
      <c r="AD475" s="1"/>
      <c r="AE475" s="1"/>
      <c r="AF475" s="1"/>
      <c r="AG475" s="1"/>
      <c r="AH475" s="1"/>
      <c r="AI475" s="1"/>
      <c r="AJ475" s="1"/>
      <c r="AK475" s="1"/>
      <c r="AL475" s="1"/>
      <c r="AM475" s="1"/>
      <c r="AN475" s="1"/>
      <c r="AO475" s="1"/>
    </row>
    <row r="476" spans="25:41" ht="12.75">
      <c r="Y476" s="1"/>
      <c r="Z476" s="1"/>
      <c r="AA476" s="1"/>
      <c r="AB476" s="1"/>
      <c r="AC476" s="1"/>
      <c r="AD476" s="1"/>
      <c r="AE476" s="1"/>
      <c r="AF476" s="1"/>
      <c r="AG476" s="1"/>
      <c r="AH476" s="1"/>
      <c r="AI476" s="1"/>
      <c r="AJ476" s="1"/>
      <c r="AK476" s="1"/>
      <c r="AL476" s="1"/>
      <c r="AM476" s="1"/>
      <c r="AN476" s="1"/>
      <c r="AO476" s="1"/>
    </row>
    <row r="477" spans="25:41" ht="12.75">
      <c r="Y477" s="1"/>
      <c r="Z477" s="1"/>
      <c r="AA477" s="1"/>
      <c r="AB477" s="1"/>
      <c r="AC477" s="1"/>
      <c r="AD477" s="1"/>
      <c r="AE477" s="1"/>
      <c r="AF477" s="1"/>
      <c r="AG477" s="1"/>
      <c r="AH477" s="1"/>
      <c r="AI477" s="1"/>
      <c r="AJ477" s="1"/>
      <c r="AK477" s="1"/>
      <c r="AL477" s="1"/>
      <c r="AM477" s="1"/>
      <c r="AN477" s="1"/>
      <c r="AO477" s="1"/>
    </row>
    <row r="478" spans="25:41" ht="12.75">
      <c r="Y478" s="1"/>
      <c r="Z478" s="1"/>
      <c r="AA478" s="1"/>
      <c r="AB478" s="1"/>
      <c r="AC478" s="1"/>
      <c r="AD478" s="1"/>
      <c r="AE478" s="1"/>
      <c r="AF478" s="1"/>
      <c r="AG478" s="1"/>
      <c r="AH478" s="1"/>
      <c r="AI478" s="1"/>
      <c r="AJ478" s="1"/>
      <c r="AK478" s="1"/>
      <c r="AL478" s="1"/>
      <c r="AM478" s="1"/>
      <c r="AN478" s="1"/>
      <c r="AO478" s="1"/>
    </row>
    <row r="479" spans="25:41" ht="12.75">
      <c r="Y479" s="1"/>
      <c r="Z479" s="1"/>
      <c r="AA479" s="1"/>
      <c r="AB479" s="1"/>
      <c r="AC479" s="1"/>
      <c r="AD479" s="1"/>
      <c r="AE479" s="1"/>
      <c r="AF479" s="1"/>
      <c r="AG479" s="1"/>
      <c r="AH479" s="1"/>
      <c r="AI479" s="1"/>
      <c r="AJ479" s="1"/>
      <c r="AK479" s="1"/>
      <c r="AL479" s="1"/>
      <c r="AM479" s="1"/>
      <c r="AN479" s="1"/>
      <c r="AO479" s="1"/>
    </row>
    <row r="480" spans="25:41" ht="12.75">
      <c r="Y480" s="1"/>
      <c r="Z480" s="1"/>
      <c r="AA480" s="1"/>
      <c r="AB480" s="1"/>
      <c r="AC480" s="1"/>
      <c r="AD480" s="1"/>
      <c r="AE480" s="1"/>
      <c r="AF480" s="1"/>
      <c r="AG480" s="1"/>
      <c r="AH480" s="1"/>
      <c r="AI480" s="1"/>
      <c r="AJ480" s="1"/>
      <c r="AK480" s="1"/>
      <c r="AL480" s="1"/>
      <c r="AM480" s="1"/>
      <c r="AN480" s="1"/>
      <c r="AO480" s="1"/>
    </row>
    <row r="481" spans="25:41" ht="12.75">
      <c r="Y481" s="1"/>
      <c r="Z481" s="1"/>
      <c r="AA481" s="1"/>
      <c r="AB481" s="1"/>
      <c r="AC481" s="1"/>
      <c r="AD481" s="1"/>
      <c r="AE481" s="1"/>
      <c r="AF481" s="1"/>
      <c r="AG481" s="1"/>
      <c r="AH481" s="1"/>
      <c r="AI481" s="1"/>
      <c r="AJ481" s="1"/>
      <c r="AK481" s="1"/>
      <c r="AL481" s="1"/>
      <c r="AM481" s="1"/>
      <c r="AN481" s="1"/>
      <c r="AO481" s="1"/>
    </row>
    <row r="482" spans="25:41" ht="12.75">
      <c r="Y482" s="1"/>
      <c r="Z482" s="1"/>
      <c r="AA482" s="1"/>
      <c r="AB482" s="1"/>
      <c r="AC482" s="1"/>
      <c r="AD482" s="1"/>
      <c r="AE482" s="1"/>
      <c r="AF482" s="1"/>
      <c r="AG482" s="1"/>
      <c r="AH482" s="1"/>
      <c r="AI482" s="1"/>
      <c r="AJ482" s="1"/>
      <c r="AK482" s="1"/>
      <c r="AL482" s="1"/>
      <c r="AM482" s="1"/>
      <c r="AN482" s="1"/>
      <c r="AO482" s="1"/>
    </row>
    <row r="483" spans="25:41" ht="12.75">
      <c r="Y483" s="1"/>
      <c r="Z483" s="1"/>
      <c r="AA483" s="1"/>
      <c r="AB483" s="1"/>
      <c r="AC483" s="1"/>
      <c r="AD483" s="1"/>
      <c r="AE483" s="1"/>
      <c r="AF483" s="1"/>
      <c r="AG483" s="1"/>
      <c r="AH483" s="1"/>
      <c r="AI483" s="1"/>
      <c r="AJ483" s="1"/>
      <c r="AK483" s="1"/>
      <c r="AL483" s="1"/>
      <c r="AM483" s="1"/>
      <c r="AN483" s="1"/>
      <c r="AO483" s="1"/>
    </row>
    <row r="484" spans="25:41" ht="12.75">
      <c r="Y484" s="1"/>
      <c r="Z484" s="1"/>
      <c r="AA484" s="1"/>
      <c r="AB484" s="1"/>
      <c r="AC484" s="1"/>
      <c r="AD484" s="1"/>
      <c r="AE484" s="1"/>
      <c r="AF484" s="1"/>
      <c r="AG484" s="1"/>
      <c r="AH484" s="1"/>
      <c r="AI484" s="1"/>
      <c r="AJ484" s="1"/>
      <c r="AK484" s="1"/>
      <c r="AL484" s="1"/>
      <c r="AM484" s="1"/>
      <c r="AN484" s="1"/>
      <c r="AO484" s="1"/>
    </row>
    <row r="485" spans="25:41" ht="12.75">
      <c r="Y485" s="1"/>
      <c r="Z485" s="1"/>
      <c r="AA485" s="1"/>
      <c r="AB485" s="1"/>
      <c r="AC485" s="1"/>
      <c r="AD485" s="1"/>
      <c r="AE485" s="1"/>
      <c r="AF485" s="1"/>
      <c r="AG485" s="1"/>
      <c r="AH485" s="1"/>
      <c r="AI485" s="1"/>
      <c r="AJ485" s="1"/>
      <c r="AK485" s="1"/>
      <c r="AL485" s="1"/>
      <c r="AM485" s="1"/>
      <c r="AN485" s="1"/>
      <c r="AO485" s="1"/>
    </row>
    <row r="486" spans="25:41" ht="12.75">
      <c r="Y486" s="1"/>
      <c r="Z486" s="1"/>
      <c r="AA486" s="1"/>
      <c r="AB486" s="1"/>
      <c r="AC486" s="1"/>
      <c r="AD486" s="1"/>
      <c r="AE486" s="1"/>
      <c r="AF486" s="1"/>
      <c r="AG486" s="1"/>
      <c r="AH486" s="1"/>
      <c r="AI486" s="1"/>
      <c r="AJ486" s="1"/>
      <c r="AK486" s="1"/>
      <c r="AL486" s="1"/>
      <c r="AM486" s="1"/>
      <c r="AN486" s="1"/>
      <c r="AO486" s="1"/>
    </row>
    <row r="487" spans="25:41" ht="12.75">
      <c r="Y487" s="1"/>
      <c r="Z487" s="1"/>
      <c r="AA487" s="1"/>
      <c r="AB487" s="1"/>
      <c r="AC487" s="1"/>
      <c r="AD487" s="1"/>
      <c r="AE487" s="1"/>
      <c r="AF487" s="1"/>
      <c r="AG487" s="1"/>
      <c r="AH487" s="1"/>
      <c r="AI487" s="1"/>
      <c r="AJ487" s="1"/>
      <c r="AK487" s="1"/>
      <c r="AL487" s="1"/>
      <c r="AM487" s="1"/>
      <c r="AN487" s="1"/>
      <c r="AO487" s="1"/>
    </row>
    <row r="488" spans="25:41" ht="12.75">
      <c r="Y488" s="1"/>
      <c r="Z488" s="1"/>
      <c r="AA488" s="1"/>
      <c r="AB488" s="1"/>
      <c r="AC488" s="1"/>
      <c r="AD488" s="1"/>
      <c r="AE488" s="1"/>
      <c r="AF488" s="1"/>
      <c r="AG488" s="1"/>
      <c r="AH488" s="1"/>
      <c r="AI488" s="1"/>
      <c r="AJ488" s="1"/>
      <c r="AK488" s="1"/>
      <c r="AL488" s="1"/>
      <c r="AM488" s="1"/>
      <c r="AN488" s="1"/>
      <c r="AO488" s="1"/>
    </row>
    <row r="489" spans="25:41" ht="12.75">
      <c r="Y489" s="1"/>
      <c r="Z489" s="1"/>
      <c r="AA489" s="1"/>
      <c r="AB489" s="1"/>
      <c r="AC489" s="1"/>
      <c r="AD489" s="1"/>
      <c r="AE489" s="1"/>
      <c r="AF489" s="1"/>
      <c r="AG489" s="1"/>
      <c r="AH489" s="1"/>
      <c r="AI489" s="1"/>
      <c r="AJ489" s="1"/>
      <c r="AK489" s="1"/>
      <c r="AL489" s="1"/>
      <c r="AM489" s="1"/>
      <c r="AN489" s="1"/>
      <c r="AO489" s="1"/>
    </row>
    <row r="490" spans="25:41" ht="12.75">
      <c r="Y490" s="1"/>
      <c r="Z490" s="1"/>
      <c r="AA490" s="1"/>
      <c r="AB490" s="1"/>
      <c r="AC490" s="1"/>
      <c r="AD490" s="1"/>
      <c r="AE490" s="1"/>
      <c r="AF490" s="1"/>
      <c r="AG490" s="1"/>
      <c r="AH490" s="1"/>
      <c r="AI490" s="1"/>
      <c r="AJ490" s="1"/>
      <c r="AK490" s="1"/>
      <c r="AL490" s="1"/>
      <c r="AM490" s="1"/>
      <c r="AN490" s="1"/>
      <c r="AO490" s="1"/>
    </row>
    <row r="491" spans="25:41" ht="12.75">
      <c r="Y491" s="1"/>
      <c r="Z491" s="1"/>
      <c r="AA491" s="1"/>
      <c r="AB491" s="1"/>
      <c r="AC491" s="1"/>
      <c r="AD491" s="1"/>
      <c r="AE491" s="1"/>
      <c r="AF491" s="1"/>
      <c r="AG491" s="1"/>
      <c r="AH491" s="1"/>
      <c r="AI491" s="1"/>
      <c r="AJ491" s="1"/>
      <c r="AK491" s="1"/>
      <c r="AL491" s="1"/>
      <c r="AM491" s="1"/>
      <c r="AN491" s="1"/>
      <c r="AO491" s="1"/>
    </row>
    <row r="492" spans="25:41" ht="12.75">
      <c r="Y492" s="1"/>
      <c r="Z492" s="1"/>
      <c r="AA492" s="1"/>
      <c r="AB492" s="1"/>
      <c r="AC492" s="1"/>
      <c r="AD492" s="1"/>
      <c r="AE492" s="1"/>
      <c r="AF492" s="1"/>
      <c r="AG492" s="1"/>
      <c r="AH492" s="1"/>
      <c r="AI492" s="1"/>
      <c r="AJ492" s="1"/>
      <c r="AK492" s="1"/>
      <c r="AL492" s="1"/>
      <c r="AM492" s="1"/>
      <c r="AN492" s="1"/>
      <c r="AO492" s="1"/>
    </row>
    <row r="493" spans="25:41" ht="12.75">
      <c r="Y493" s="1"/>
      <c r="Z493" s="1"/>
      <c r="AA493" s="1"/>
      <c r="AB493" s="1"/>
      <c r="AC493" s="1"/>
      <c r="AD493" s="1"/>
      <c r="AE493" s="1"/>
      <c r="AF493" s="1"/>
      <c r="AG493" s="1"/>
      <c r="AH493" s="1"/>
      <c r="AI493" s="1"/>
      <c r="AJ493" s="1"/>
      <c r="AK493" s="1"/>
      <c r="AL493" s="1"/>
      <c r="AM493" s="1"/>
      <c r="AN493" s="1"/>
      <c r="AO493" s="1"/>
    </row>
    <row r="494" spans="25:41" ht="12.75">
      <c r="Y494" s="1"/>
      <c r="Z494" s="1"/>
      <c r="AA494" s="1"/>
      <c r="AB494" s="1"/>
      <c r="AC494" s="1"/>
      <c r="AD494" s="1"/>
      <c r="AE494" s="1"/>
      <c r="AF494" s="1"/>
      <c r="AG494" s="1"/>
      <c r="AH494" s="1"/>
      <c r="AI494" s="1"/>
      <c r="AJ494" s="1"/>
      <c r="AK494" s="1"/>
      <c r="AL494" s="1"/>
      <c r="AM494" s="1"/>
      <c r="AN494" s="1"/>
      <c r="AO494" s="1"/>
    </row>
    <row r="495" spans="25:41" ht="12.75">
      <c r="Y495" s="1"/>
      <c r="Z495" s="1"/>
      <c r="AA495" s="1"/>
      <c r="AB495" s="1"/>
      <c r="AC495" s="1"/>
      <c r="AD495" s="1"/>
      <c r="AE495" s="1"/>
      <c r="AF495" s="1"/>
      <c r="AG495" s="1"/>
      <c r="AH495" s="1"/>
      <c r="AI495" s="1"/>
      <c r="AJ495" s="1"/>
      <c r="AK495" s="1"/>
      <c r="AL495" s="1"/>
      <c r="AM495" s="1"/>
      <c r="AN495" s="1"/>
      <c r="AO495" s="1"/>
    </row>
    <row r="496" spans="25:41" ht="12.75">
      <c r="Y496" s="1"/>
      <c r="Z496" s="1"/>
      <c r="AA496" s="1"/>
      <c r="AB496" s="1"/>
      <c r="AC496" s="1"/>
      <c r="AD496" s="1"/>
      <c r="AE496" s="1"/>
      <c r="AF496" s="1"/>
      <c r="AG496" s="1"/>
      <c r="AH496" s="1"/>
      <c r="AI496" s="1"/>
      <c r="AJ496" s="1"/>
      <c r="AK496" s="1"/>
      <c r="AL496" s="1"/>
      <c r="AM496" s="1"/>
      <c r="AN496" s="1"/>
      <c r="AO496" s="1"/>
    </row>
    <row r="497" spans="25:41" ht="12.75">
      <c r="Y497" s="1"/>
      <c r="Z497" s="1"/>
      <c r="AA497" s="1"/>
      <c r="AB497" s="1"/>
      <c r="AC497" s="1"/>
      <c r="AD497" s="1"/>
      <c r="AE497" s="1"/>
      <c r="AF497" s="1"/>
      <c r="AG497" s="1"/>
      <c r="AH497" s="1"/>
      <c r="AI497" s="1"/>
      <c r="AJ497" s="1"/>
      <c r="AK497" s="1"/>
      <c r="AL497" s="1"/>
      <c r="AM497" s="1"/>
      <c r="AN497" s="1"/>
      <c r="AO497" s="1"/>
    </row>
    <row r="498" spans="25:41" ht="12.75">
      <c r="Y498" s="1"/>
      <c r="Z498" s="1"/>
      <c r="AA498" s="1"/>
      <c r="AB498" s="1"/>
      <c r="AC498" s="1"/>
      <c r="AD498" s="1"/>
      <c r="AE498" s="1"/>
      <c r="AF498" s="1"/>
      <c r="AG498" s="1"/>
      <c r="AH498" s="1"/>
      <c r="AI498" s="1"/>
      <c r="AJ498" s="1"/>
      <c r="AK498" s="1"/>
      <c r="AL498" s="1"/>
      <c r="AM498" s="1"/>
      <c r="AN498" s="1"/>
      <c r="AO498" s="1"/>
    </row>
    <row r="499" spans="25:41" ht="12.75">
      <c r="Y499" s="1"/>
      <c r="Z499" s="1"/>
      <c r="AA499" s="1"/>
      <c r="AB499" s="1"/>
      <c r="AC499" s="1"/>
      <c r="AD499" s="1"/>
      <c r="AE499" s="1"/>
      <c r="AF499" s="1"/>
      <c r="AG499" s="1"/>
      <c r="AH499" s="1"/>
      <c r="AI499" s="1"/>
      <c r="AJ499" s="1"/>
      <c r="AK499" s="1"/>
      <c r="AL499" s="1"/>
      <c r="AM499" s="1"/>
      <c r="AN499" s="1"/>
      <c r="AO499" s="1"/>
    </row>
    <row r="500" spans="25:41" ht="12.75">
      <c r="Y500" s="1"/>
      <c r="Z500" s="1"/>
      <c r="AA500" s="1"/>
      <c r="AB500" s="1"/>
      <c r="AC500" s="1"/>
      <c r="AD500" s="1"/>
      <c r="AE500" s="1"/>
      <c r="AF500" s="1"/>
      <c r="AG500" s="1"/>
      <c r="AH500" s="1"/>
      <c r="AI500" s="1"/>
      <c r="AJ500" s="1"/>
      <c r="AK500" s="1"/>
      <c r="AL500" s="1"/>
      <c r="AM500" s="1"/>
      <c r="AN500" s="1"/>
      <c r="AO500" s="1"/>
    </row>
    <row r="501" spans="25:41" ht="12.75">
      <c r="Y501" s="1"/>
      <c r="Z501" s="1"/>
      <c r="AA501" s="1"/>
      <c r="AB501" s="1"/>
      <c r="AC501" s="1"/>
      <c r="AD501" s="1"/>
      <c r="AE501" s="1"/>
      <c r="AF501" s="1"/>
      <c r="AG501" s="1"/>
      <c r="AH501" s="1"/>
      <c r="AI501" s="1"/>
      <c r="AJ501" s="1"/>
      <c r="AK501" s="1"/>
      <c r="AL501" s="1"/>
      <c r="AM501" s="1"/>
      <c r="AN501" s="1"/>
      <c r="AO501" s="1"/>
    </row>
    <row r="502" spans="25:41" ht="12.75">
      <c r="Y502" s="1"/>
      <c r="Z502" s="1"/>
      <c r="AA502" s="1"/>
      <c r="AB502" s="1"/>
      <c r="AC502" s="1"/>
      <c r="AD502" s="1"/>
      <c r="AE502" s="1"/>
      <c r="AF502" s="1"/>
      <c r="AG502" s="1"/>
      <c r="AH502" s="1"/>
      <c r="AI502" s="1"/>
      <c r="AJ502" s="1"/>
      <c r="AK502" s="1"/>
      <c r="AL502" s="1"/>
      <c r="AM502" s="1"/>
      <c r="AN502" s="1"/>
      <c r="AO502" s="1"/>
    </row>
    <row r="503" spans="25:41" ht="12.75">
      <c r="Y503" s="1"/>
      <c r="Z503" s="1"/>
      <c r="AA503" s="1"/>
      <c r="AB503" s="1"/>
      <c r="AC503" s="1"/>
      <c r="AD503" s="1"/>
      <c r="AE503" s="1"/>
      <c r="AF503" s="1"/>
      <c r="AG503" s="1"/>
      <c r="AH503" s="1"/>
      <c r="AI503" s="1"/>
      <c r="AJ503" s="1"/>
      <c r="AK503" s="1"/>
      <c r="AL503" s="1"/>
      <c r="AM503" s="1"/>
      <c r="AN503" s="1"/>
      <c r="AO503" s="1"/>
    </row>
    <row r="504" spans="25:41" ht="12.75">
      <c r="Y504" s="1"/>
      <c r="Z504" s="1"/>
      <c r="AA504" s="1"/>
      <c r="AB504" s="1"/>
      <c r="AC504" s="1"/>
      <c r="AD504" s="1"/>
      <c r="AE504" s="1"/>
      <c r="AF504" s="1"/>
      <c r="AG504" s="1"/>
      <c r="AH504" s="1"/>
      <c r="AI504" s="1"/>
      <c r="AJ504" s="1"/>
      <c r="AK504" s="1"/>
      <c r="AL504" s="1"/>
      <c r="AM504" s="1"/>
      <c r="AN504" s="1"/>
      <c r="AO504" s="1"/>
    </row>
    <row r="505" spans="25:41" ht="12.75">
      <c r="Y505" s="1"/>
      <c r="Z505" s="1"/>
      <c r="AA505" s="1"/>
      <c r="AB505" s="1"/>
      <c r="AC505" s="1"/>
      <c r="AD505" s="1"/>
      <c r="AE505" s="1"/>
      <c r="AF505" s="1"/>
      <c r="AG505" s="1"/>
      <c r="AH505" s="1"/>
      <c r="AI505" s="1"/>
      <c r="AJ505" s="1"/>
      <c r="AK505" s="1"/>
      <c r="AL505" s="1"/>
      <c r="AM505" s="1"/>
      <c r="AN505" s="1"/>
      <c r="AO505" s="1"/>
    </row>
    <row r="506" spans="25:41" ht="12.75">
      <c r="Y506" s="1"/>
      <c r="Z506" s="1"/>
      <c r="AA506" s="1"/>
      <c r="AB506" s="1"/>
      <c r="AC506" s="1"/>
      <c r="AD506" s="1"/>
      <c r="AE506" s="1"/>
      <c r="AF506" s="1"/>
      <c r="AG506" s="1"/>
      <c r="AH506" s="1"/>
      <c r="AI506" s="1"/>
      <c r="AJ506" s="1"/>
      <c r="AK506" s="1"/>
      <c r="AL506" s="1"/>
      <c r="AM506" s="1"/>
      <c r="AN506" s="1"/>
      <c r="AO506" s="1"/>
    </row>
    <row r="507" spans="25:41" ht="12.75">
      <c r="Y507" s="1"/>
      <c r="Z507" s="1"/>
      <c r="AA507" s="1"/>
      <c r="AB507" s="1"/>
      <c r="AC507" s="1"/>
      <c r="AD507" s="1"/>
      <c r="AE507" s="1"/>
      <c r="AF507" s="1"/>
      <c r="AG507" s="1"/>
      <c r="AH507" s="1"/>
      <c r="AI507" s="1"/>
      <c r="AJ507" s="1"/>
      <c r="AK507" s="1"/>
      <c r="AL507" s="1"/>
      <c r="AM507" s="1"/>
      <c r="AN507" s="1"/>
      <c r="AO507" s="1"/>
    </row>
    <row r="508" spans="25:41" ht="12.75">
      <c r="Y508" s="1"/>
      <c r="Z508" s="1"/>
      <c r="AA508" s="1"/>
      <c r="AB508" s="1"/>
      <c r="AC508" s="1"/>
      <c r="AD508" s="1"/>
      <c r="AE508" s="1"/>
      <c r="AF508" s="1"/>
      <c r="AG508" s="1"/>
      <c r="AH508" s="1"/>
      <c r="AI508" s="1"/>
      <c r="AJ508" s="1"/>
      <c r="AK508" s="1"/>
      <c r="AL508" s="1"/>
      <c r="AM508" s="1"/>
      <c r="AN508" s="1"/>
      <c r="AO508" s="1"/>
    </row>
    <row r="509" spans="25:41" ht="12.75">
      <c r="Y509" s="1"/>
      <c r="Z509" s="1"/>
      <c r="AA509" s="1"/>
      <c r="AB509" s="1"/>
      <c r="AC509" s="1"/>
      <c r="AD509" s="1"/>
      <c r="AE509" s="1"/>
      <c r="AF509" s="1"/>
      <c r="AG509" s="1"/>
      <c r="AH509" s="1"/>
      <c r="AI509" s="1"/>
      <c r="AJ509" s="1"/>
      <c r="AK509" s="1"/>
      <c r="AL509" s="1"/>
      <c r="AM509" s="1"/>
      <c r="AN509" s="1"/>
      <c r="AO509" s="1"/>
    </row>
    <row r="510" spans="25:41" ht="12.75">
      <c r="Y510" s="1"/>
      <c r="Z510" s="1"/>
      <c r="AA510" s="1"/>
      <c r="AB510" s="1"/>
      <c r="AC510" s="1"/>
      <c r="AD510" s="1"/>
      <c r="AE510" s="1"/>
      <c r="AF510" s="1"/>
      <c r="AG510" s="1"/>
      <c r="AH510" s="1"/>
      <c r="AI510" s="1"/>
      <c r="AJ510" s="1"/>
      <c r="AK510" s="1"/>
      <c r="AL510" s="1"/>
      <c r="AM510" s="1"/>
      <c r="AN510" s="1"/>
      <c r="AO510" s="1"/>
    </row>
    <row r="511" spans="25:41" ht="12.75">
      <c r="Y511" s="1"/>
      <c r="Z511" s="1"/>
      <c r="AA511" s="1"/>
      <c r="AB511" s="1"/>
      <c r="AC511" s="1"/>
      <c r="AD511" s="1"/>
      <c r="AE511" s="1"/>
      <c r="AF511" s="1"/>
      <c r="AG511" s="1"/>
      <c r="AH511" s="1"/>
      <c r="AI511" s="1"/>
      <c r="AJ511" s="1"/>
      <c r="AK511" s="1"/>
      <c r="AL511" s="1"/>
      <c r="AM511" s="1"/>
      <c r="AN511" s="1"/>
      <c r="AO511" s="1"/>
    </row>
    <row r="512" spans="25:41" ht="12.75">
      <c r="Y512" s="1"/>
      <c r="Z512" s="1"/>
      <c r="AA512" s="1"/>
      <c r="AB512" s="1"/>
      <c r="AC512" s="1"/>
      <c r="AD512" s="1"/>
      <c r="AE512" s="1"/>
      <c r="AF512" s="1"/>
      <c r="AG512" s="1"/>
      <c r="AH512" s="1"/>
      <c r="AI512" s="1"/>
      <c r="AJ512" s="1"/>
      <c r="AK512" s="1"/>
      <c r="AL512" s="1"/>
      <c r="AM512" s="1"/>
      <c r="AN512" s="1"/>
      <c r="AO512" s="1"/>
    </row>
    <row r="513" spans="25:41" ht="12.75">
      <c r="Y513" s="1"/>
      <c r="Z513" s="1"/>
      <c r="AA513" s="1"/>
      <c r="AB513" s="1"/>
      <c r="AC513" s="1"/>
      <c r="AD513" s="1"/>
      <c r="AE513" s="1"/>
      <c r="AF513" s="1"/>
      <c r="AG513" s="1"/>
      <c r="AH513" s="1"/>
      <c r="AI513" s="1"/>
      <c r="AJ513" s="1"/>
      <c r="AK513" s="1"/>
      <c r="AL513" s="1"/>
      <c r="AM513" s="1"/>
      <c r="AN513" s="1"/>
      <c r="AO513" s="1"/>
    </row>
    <row r="514" spans="25:41" ht="12.75">
      <c r="Y514" s="1"/>
      <c r="Z514" s="1"/>
      <c r="AA514" s="1"/>
      <c r="AB514" s="1"/>
      <c r="AC514" s="1"/>
      <c r="AD514" s="1"/>
      <c r="AE514" s="1"/>
      <c r="AF514" s="1"/>
      <c r="AG514" s="1"/>
      <c r="AH514" s="1"/>
      <c r="AI514" s="1"/>
      <c r="AJ514" s="1"/>
      <c r="AK514" s="1"/>
      <c r="AL514" s="1"/>
      <c r="AM514" s="1"/>
      <c r="AN514" s="1"/>
      <c r="AO514" s="1"/>
    </row>
    <row r="515" spans="25:41" ht="12.75">
      <c r="Y515" s="1"/>
      <c r="Z515" s="1"/>
      <c r="AA515" s="1"/>
      <c r="AB515" s="1"/>
      <c r="AC515" s="1"/>
      <c r="AD515" s="1"/>
      <c r="AE515" s="1"/>
      <c r="AF515" s="1"/>
      <c r="AG515" s="1"/>
      <c r="AH515" s="1"/>
      <c r="AI515" s="1"/>
      <c r="AJ515" s="1"/>
      <c r="AK515" s="1"/>
      <c r="AL515" s="1"/>
      <c r="AM515" s="1"/>
      <c r="AN515" s="1"/>
      <c r="AO515" s="1"/>
    </row>
    <row r="516" spans="25:41" ht="12.75">
      <c r="Y516" s="1"/>
      <c r="Z516" s="1"/>
      <c r="AA516" s="1"/>
      <c r="AB516" s="1"/>
      <c r="AC516" s="1"/>
      <c r="AD516" s="1"/>
      <c r="AE516" s="1"/>
      <c r="AF516" s="1"/>
      <c r="AG516" s="1"/>
      <c r="AH516" s="1"/>
      <c r="AI516" s="1"/>
      <c r="AJ516" s="1"/>
      <c r="AK516" s="1"/>
      <c r="AL516" s="1"/>
      <c r="AM516" s="1"/>
      <c r="AN516" s="1"/>
      <c r="AO516" s="1"/>
    </row>
    <row r="517" spans="25:41" ht="12.75">
      <c r="Y517" s="1"/>
      <c r="Z517" s="1"/>
      <c r="AA517" s="1"/>
      <c r="AB517" s="1"/>
      <c r="AC517" s="1"/>
      <c r="AD517" s="1"/>
      <c r="AE517" s="1"/>
      <c r="AF517" s="1"/>
      <c r="AG517" s="1"/>
      <c r="AH517" s="1"/>
      <c r="AI517" s="1"/>
      <c r="AJ517" s="1"/>
      <c r="AK517" s="1"/>
      <c r="AL517" s="1"/>
      <c r="AM517" s="1"/>
      <c r="AN517" s="1"/>
      <c r="AO517" s="1"/>
    </row>
    <row r="518" spans="25:41" ht="12.75">
      <c r="Y518" s="1"/>
      <c r="Z518" s="1"/>
      <c r="AA518" s="1"/>
      <c r="AB518" s="1"/>
      <c r="AC518" s="1"/>
      <c r="AD518" s="1"/>
      <c r="AE518" s="1"/>
      <c r="AF518" s="1"/>
      <c r="AG518" s="1"/>
      <c r="AH518" s="1"/>
      <c r="AI518" s="1"/>
      <c r="AJ518" s="1"/>
      <c r="AK518" s="1"/>
      <c r="AL518" s="1"/>
      <c r="AM518" s="1"/>
      <c r="AN518" s="1"/>
      <c r="AO518" s="1"/>
    </row>
    <row r="519" spans="25:41" ht="12.75">
      <c r="Y519" s="1"/>
      <c r="Z519" s="1"/>
      <c r="AA519" s="1"/>
      <c r="AB519" s="1"/>
      <c r="AC519" s="1"/>
      <c r="AD519" s="1"/>
      <c r="AE519" s="1"/>
      <c r="AF519" s="1"/>
      <c r="AG519" s="1"/>
      <c r="AH519" s="1"/>
      <c r="AI519" s="1"/>
      <c r="AJ519" s="1"/>
      <c r="AK519" s="1"/>
      <c r="AL519" s="1"/>
      <c r="AM519" s="1"/>
      <c r="AN519" s="1"/>
      <c r="AO519" s="1"/>
    </row>
    <row r="520" spans="25:41" ht="12.75">
      <c r="Y520" s="1"/>
      <c r="Z520" s="1"/>
      <c r="AA520" s="1"/>
      <c r="AB520" s="1"/>
      <c r="AC520" s="1"/>
      <c r="AD520" s="1"/>
      <c r="AE520" s="1"/>
      <c r="AF520" s="1"/>
      <c r="AG520" s="1"/>
      <c r="AH520" s="1"/>
      <c r="AI520" s="1"/>
      <c r="AJ520" s="1"/>
      <c r="AK520" s="1"/>
      <c r="AL520" s="1"/>
      <c r="AM520" s="1"/>
      <c r="AN520" s="1"/>
      <c r="AO520" s="1"/>
    </row>
    <row r="521" spans="25:41" ht="12.75">
      <c r="Y521" s="1"/>
      <c r="Z521" s="1"/>
      <c r="AA521" s="1"/>
      <c r="AB521" s="1"/>
      <c r="AC521" s="1"/>
      <c r="AD521" s="1"/>
      <c r="AE521" s="1"/>
      <c r="AF521" s="1"/>
      <c r="AG521" s="1"/>
      <c r="AH521" s="1"/>
      <c r="AI521" s="1"/>
      <c r="AJ521" s="1"/>
      <c r="AK521" s="1"/>
      <c r="AL521" s="1"/>
      <c r="AM521" s="1"/>
      <c r="AN521" s="1"/>
      <c r="AO521" s="1"/>
    </row>
    <row r="522" spans="25:41" ht="12.75">
      <c r="Y522" s="1"/>
      <c r="Z522" s="1"/>
      <c r="AA522" s="1"/>
      <c r="AB522" s="1"/>
      <c r="AC522" s="1"/>
      <c r="AD522" s="1"/>
      <c r="AE522" s="1"/>
      <c r="AF522" s="1"/>
      <c r="AG522" s="1"/>
      <c r="AH522" s="1"/>
      <c r="AI522" s="1"/>
      <c r="AJ522" s="1"/>
      <c r="AK522" s="1"/>
      <c r="AL522" s="1"/>
      <c r="AM522" s="1"/>
      <c r="AN522" s="1"/>
      <c r="AO522" s="1"/>
    </row>
    <row r="523" spans="25:41" ht="12.75">
      <c r="Y523" s="1"/>
      <c r="Z523" s="1"/>
      <c r="AA523" s="1"/>
      <c r="AB523" s="1"/>
      <c r="AC523" s="1"/>
      <c r="AD523" s="1"/>
      <c r="AE523" s="1"/>
      <c r="AF523" s="1"/>
      <c r="AG523" s="1"/>
      <c r="AH523" s="1"/>
      <c r="AI523" s="1"/>
      <c r="AJ523" s="1"/>
      <c r="AK523" s="1"/>
      <c r="AL523" s="1"/>
      <c r="AM523" s="1"/>
      <c r="AN523" s="1"/>
      <c r="AO523" s="1"/>
    </row>
    <row r="524" spans="25:41" ht="12.75">
      <c r="Y524" s="1"/>
      <c r="Z524" s="1"/>
      <c r="AA524" s="1"/>
      <c r="AB524" s="1"/>
      <c r="AC524" s="1"/>
      <c r="AD524" s="1"/>
      <c r="AE524" s="1"/>
      <c r="AF524" s="1"/>
      <c r="AG524" s="1"/>
      <c r="AH524" s="1"/>
      <c r="AI524" s="1"/>
      <c r="AJ524" s="1"/>
      <c r="AK524" s="1"/>
      <c r="AL524" s="1"/>
      <c r="AM524" s="1"/>
      <c r="AN524" s="1"/>
      <c r="AO524" s="1"/>
    </row>
    <row r="525" spans="25:41" ht="12.75">
      <c r="Y525" s="1"/>
      <c r="Z525" s="1"/>
      <c r="AA525" s="1"/>
      <c r="AB525" s="1"/>
      <c r="AC525" s="1"/>
      <c r="AD525" s="1"/>
      <c r="AE525" s="1"/>
      <c r="AF525" s="1"/>
      <c r="AG525" s="1"/>
      <c r="AH525" s="1"/>
      <c r="AI525" s="1"/>
      <c r="AJ525" s="1"/>
      <c r="AK525" s="1"/>
      <c r="AL525" s="1"/>
      <c r="AM525" s="1"/>
      <c r="AN525" s="1"/>
      <c r="AO525" s="1"/>
    </row>
    <row r="526" spans="25:41" ht="12.75">
      <c r="Y526" s="1"/>
      <c r="Z526" s="1"/>
      <c r="AA526" s="1"/>
      <c r="AB526" s="1"/>
      <c r="AC526" s="1"/>
      <c r="AD526" s="1"/>
      <c r="AE526" s="1"/>
      <c r="AF526" s="1"/>
      <c r="AG526" s="1"/>
      <c r="AH526" s="1"/>
      <c r="AI526" s="1"/>
      <c r="AJ526" s="1"/>
      <c r="AK526" s="1"/>
      <c r="AL526" s="1"/>
      <c r="AM526" s="1"/>
      <c r="AN526" s="1"/>
      <c r="AO526" s="1"/>
    </row>
    <row r="527" spans="25:41" ht="12.75">
      <c r="Y527" s="1"/>
      <c r="Z527" s="1"/>
      <c r="AA527" s="1"/>
      <c r="AB527" s="1"/>
      <c r="AC527" s="1"/>
      <c r="AD527" s="1"/>
      <c r="AE527" s="1"/>
      <c r="AF527" s="1"/>
      <c r="AG527" s="1"/>
      <c r="AH527" s="1"/>
      <c r="AI527" s="1"/>
      <c r="AJ527" s="1"/>
      <c r="AK527" s="1"/>
      <c r="AL527" s="1"/>
      <c r="AM527" s="1"/>
      <c r="AN527" s="1"/>
      <c r="AO527" s="1"/>
    </row>
    <row r="528" spans="25:41" ht="12.75">
      <c r="Y528" s="1"/>
      <c r="Z528" s="1"/>
      <c r="AA528" s="1"/>
      <c r="AB528" s="1"/>
      <c r="AC528" s="1"/>
      <c r="AD528" s="1"/>
      <c r="AE528" s="1"/>
      <c r="AF528" s="1"/>
      <c r="AG528" s="1"/>
      <c r="AH528" s="1"/>
      <c r="AI528" s="1"/>
      <c r="AJ528" s="1"/>
      <c r="AK528" s="1"/>
      <c r="AL528" s="1"/>
      <c r="AM528" s="1"/>
      <c r="AN528" s="1"/>
      <c r="AO528" s="1"/>
    </row>
    <row r="529" spans="25:41" ht="12.75">
      <c r="Y529" s="1"/>
      <c r="Z529" s="1"/>
      <c r="AA529" s="1"/>
      <c r="AB529" s="1"/>
      <c r="AC529" s="1"/>
      <c r="AD529" s="1"/>
      <c r="AE529" s="1"/>
      <c r="AF529" s="1"/>
      <c r="AG529" s="1"/>
      <c r="AH529" s="1"/>
      <c r="AI529" s="1"/>
      <c r="AJ529" s="1"/>
      <c r="AK529" s="1"/>
      <c r="AL529" s="1"/>
      <c r="AM529" s="1"/>
      <c r="AN529" s="1"/>
      <c r="AO529" s="1"/>
    </row>
    <row r="530" spans="25:41" ht="12.75">
      <c r="Y530" s="1"/>
      <c r="Z530" s="1"/>
      <c r="AA530" s="1"/>
      <c r="AB530" s="1"/>
      <c r="AC530" s="1"/>
      <c r="AD530" s="1"/>
      <c r="AE530" s="1"/>
      <c r="AF530" s="1"/>
      <c r="AG530" s="1"/>
      <c r="AH530" s="1"/>
      <c r="AI530" s="1"/>
      <c r="AJ530" s="1"/>
      <c r="AK530" s="1"/>
      <c r="AL530" s="1"/>
      <c r="AM530" s="1"/>
      <c r="AN530" s="1"/>
      <c r="AO530" s="1"/>
    </row>
    <row r="531" spans="25:41" ht="12.75">
      <c r="Y531" s="1"/>
      <c r="Z531" s="1"/>
      <c r="AA531" s="1"/>
      <c r="AB531" s="1"/>
      <c r="AC531" s="1"/>
      <c r="AD531" s="1"/>
      <c r="AE531" s="1"/>
      <c r="AF531" s="1"/>
      <c r="AG531" s="1"/>
      <c r="AH531" s="1"/>
      <c r="AI531" s="1"/>
      <c r="AJ531" s="1"/>
      <c r="AK531" s="1"/>
      <c r="AL531" s="1"/>
      <c r="AM531" s="1"/>
      <c r="AN531" s="1"/>
      <c r="AO531" s="1"/>
    </row>
    <row r="532" spans="25:41" ht="12.75">
      <c r="Y532" s="1"/>
      <c r="Z532" s="1"/>
      <c r="AA532" s="1"/>
      <c r="AB532" s="1"/>
      <c r="AC532" s="1"/>
      <c r="AD532" s="1"/>
      <c r="AE532" s="1"/>
      <c r="AF532" s="1"/>
      <c r="AG532" s="1"/>
      <c r="AH532" s="1"/>
      <c r="AI532" s="1"/>
      <c r="AJ532" s="1"/>
      <c r="AK532" s="1"/>
      <c r="AL532" s="1"/>
      <c r="AM532" s="1"/>
      <c r="AN532" s="1"/>
      <c r="AO532" s="1"/>
    </row>
    <row r="533" spans="25:41" ht="12.75">
      <c r="Y533" s="1"/>
      <c r="Z533" s="1"/>
      <c r="AA533" s="1"/>
      <c r="AB533" s="1"/>
      <c r="AC533" s="1"/>
      <c r="AD533" s="1"/>
      <c r="AE533" s="1"/>
      <c r="AF533" s="1"/>
      <c r="AG533" s="1"/>
      <c r="AH533" s="1"/>
      <c r="AI533" s="1"/>
      <c r="AJ533" s="1"/>
      <c r="AK533" s="1"/>
      <c r="AL533" s="1"/>
      <c r="AM533" s="1"/>
      <c r="AN533" s="1"/>
      <c r="AO533" s="1"/>
    </row>
    <row r="534" spans="25:41" ht="12.75">
      <c r="Y534" s="1"/>
      <c r="Z534" s="1"/>
      <c r="AA534" s="1"/>
      <c r="AB534" s="1"/>
      <c r="AC534" s="1"/>
      <c r="AD534" s="1"/>
      <c r="AE534" s="1"/>
      <c r="AF534" s="1"/>
      <c r="AG534" s="1"/>
      <c r="AH534" s="1"/>
      <c r="AI534" s="1"/>
      <c r="AJ534" s="1"/>
      <c r="AK534" s="1"/>
      <c r="AL534" s="1"/>
      <c r="AM534" s="1"/>
      <c r="AN534" s="1"/>
      <c r="AO534" s="1"/>
    </row>
    <row r="535" spans="25:41" ht="12.75">
      <c r="Y535" s="1"/>
      <c r="Z535" s="1"/>
      <c r="AA535" s="1"/>
      <c r="AB535" s="1"/>
      <c r="AC535" s="1"/>
      <c r="AD535" s="1"/>
      <c r="AE535" s="1"/>
      <c r="AF535" s="1"/>
      <c r="AG535" s="1"/>
      <c r="AH535" s="1"/>
      <c r="AI535" s="1"/>
      <c r="AJ535" s="1"/>
      <c r="AK535" s="1"/>
      <c r="AL535" s="1"/>
      <c r="AM535" s="1"/>
      <c r="AN535" s="1"/>
      <c r="AO535" s="1"/>
    </row>
    <row r="536" spans="25:41" ht="12.75">
      <c r="Y536" s="1"/>
      <c r="Z536" s="1"/>
      <c r="AA536" s="1"/>
      <c r="AB536" s="1"/>
      <c r="AC536" s="1"/>
      <c r="AD536" s="1"/>
      <c r="AE536" s="1"/>
      <c r="AF536" s="1"/>
      <c r="AG536" s="1"/>
      <c r="AH536" s="1"/>
      <c r="AI536" s="1"/>
      <c r="AJ536" s="1"/>
      <c r="AK536" s="1"/>
      <c r="AL536" s="1"/>
      <c r="AM536" s="1"/>
      <c r="AN536" s="1"/>
      <c r="AO536" s="1"/>
    </row>
    <row r="537" spans="25:41" ht="12.75">
      <c r="Y537" s="1"/>
      <c r="Z537" s="1"/>
      <c r="AA537" s="1"/>
      <c r="AB537" s="1"/>
      <c r="AC537" s="1"/>
      <c r="AD537" s="1"/>
      <c r="AE537" s="1"/>
      <c r="AF537" s="1"/>
      <c r="AG537" s="1"/>
      <c r="AH537" s="1"/>
      <c r="AI537" s="1"/>
      <c r="AJ537" s="1"/>
      <c r="AK537" s="1"/>
      <c r="AL537" s="1"/>
      <c r="AM537" s="1"/>
      <c r="AN537" s="1"/>
      <c r="AO537" s="1"/>
    </row>
    <row r="538" spans="25:41" ht="12.75">
      <c r="Y538" s="1"/>
      <c r="Z538" s="1"/>
      <c r="AA538" s="1"/>
      <c r="AB538" s="1"/>
      <c r="AC538" s="1"/>
      <c r="AD538" s="1"/>
      <c r="AE538" s="1"/>
      <c r="AF538" s="1"/>
      <c r="AG538" s="1"/>
      <c r="AH538" s="1"/>
      <c r="AI538" s="1"/>
      <c r="AJ538" s="1"/>
      <c r="AK538" s="1"/>
      <c r="AL538" s="1"/>
      <c r="AM538" s="1"/>
      <c r="AN538" s="1"/>
      <c r="AO538" s="1"/>
    </row>
    <row r="539" spans="25:41" ht="12.75">
      <c r="Y539" s="1"/>
      <c r="Z539" s="1"/>
      <c r="AA539" s="1"/>
      <c r="AB539" s="1"/>
      <c r="AC539" s="1"/>
      <c r="AD539" s="1"/>
      <c r="AE539" s="1"/>
      <c r="AF539" s="1"/>
      <c r="AG539" s="1"/>
      <c r="AH539" s="1"/>
      <c r="AI539" s="1"/>
      <c r="AJ539" s="1"/>
      <c r="AK539" s="1"/>
      <c r="AL539" s="1"/>
      <c r="AM539" s="1"/>
      <c r="AN539" s="1"/>
      <c r="AO539" s="1"/>
    </row>
    <row r="540" spans="25:41" ht="12.75">
      <c r="Y540" s="1"/>
      <c r="Z540" s="1"/>
      <c r="AA540" s="1"/>
      <c r="AB540" s="1"/>
      <c r="AC540" s="1"/>
      <c r="AD540" s="1"/>
      <c r="AE540" s="1"/>
      <c r="AF540" s="1"/>
      <c r="AG540" s="1"/>
      <c r="AH540" s="1"/>
      <c r="AI540" s="1"/>
      <c r="AJ540" s="1"/>
      <c r="AK540" s="1"/>
      <c r="AL540" s="1"/>
      <c r="AM540" s="1"/>
      <c r="AN540" s="1"/>
      <c r="AO540" s="1"/>
    </row>
    <row r="541" spans="25:41" ht="12.75">
      <c r="Y541" s="1"/>
      <c r="Z541" s="1"/>
      <c r="AA541" s="1"/>
      <c r="AB541" s="1"/>
      <c r="AC541" s="1"/>
      <c r="AD541" s="1"/>
      <c r="AE541" s="1"/>
      <c r="AF541" s="1"/>
      <c r="AG541" s="1"/>
      <c r="AH541" s="1"/>
      <c r="AI541" s="1"/>
      <c r="AJ541" s="1"/>
      <c r="AK541" s="1"/>
      <c r="AL541" s="1"/>
      <c r="AM541" s="1"/>
      <c r="AN541" s="1"/>
      <c r="AO541" s="1"/>
    </row>
    <row r="542" spans="25:41" ht="12.75">
      <c r="Y542" s="1"/>
      <c r="Z542" s="1"/>
      <c r="AA542" s="1"/>
      <c r="AB542" s="1"/>
      <c r="AC542" s="1"/>
      <c r="AD542" s="1"/>
      <c r="AE542" s="1"/>
      <c r="AF542" s="1"/>
      <c r="AG542" s="1"/>
      <c r="AH542" s="1"/>
      <c r="AI542" s="1"/>
      <c r="AJ542" s="1"/>
      <c r="AK542" s="1"/>
      <c r="AL542" s="1"/>
      <c r="AM542" s="1"/>
      <c r="AN542" s="1"/>
      <c r="AO542" s="1"/>
    </row>
    <row r="543" spans="25:41" ht="12.75">
      <c r="Y543" s="1"/>
      <c r="Z543" s="1"/>
      <c r="AA543" s="1"/>
      <c r="AB543" s="1"/>
      <c r="AC543" s="1"/>
      <c r="AD543" s="1"/>
      <c r="AE543" s="1"/>
      <c r="AF543" s="1"/>
      <c r="AG543" s="1"/>
      <c r="AH543" s="1"/>
      <c r="AI543" s="1"/>
      <c r="AJ543" s="1"/>
      <c r="AK543" s="1"/>
      <c r="AL543" s="1"/>
      <c r="AM543" s="1"/>
      <c r="AN543" s="1"/>
      <c r="AO543" s="1"/>
    </row>
    <row r="544" spans="25:41" ht="12.75">
      <c r="Y544" s="1"/>
      <c r="Z544" s="1"/>
      <c r="AA544" s="1"/>
      <c r="AB544" s="1"/>
      <c r="AC544" s="1"/>
      <c r="AD544" s="1"/>
      <c r="AE544" s="1"/>
      <c r="AF544" s="1"/>
      <c r="AG544" s="1"/>
      <c r="AH544" s="1"/>
      <c r="AI544" s="1"/>
      <c r="AJ544" s="1"/>
      <c r="AK544" s="1"/>
      <c r="AL544" s="1"/>
      <c r="AM544" s="1"/>
      <c r="AN544" s="1"/>
      <c r="AO544" s="1"/>
    </row>
    <row r="545" spans="25:41" ht="12.75">
      <c r="Y545" s="1"/>
      <c r="Z545" s="1"/>
      <c r="AA545" s="1"/>
      <c r="AB545" s="1"/>
      <c r="AC545" s="1"/>
      <c r="AD545" s="1"/>
      <c r="AE545" s="1"/>
      <c r="AF545" s="1"/>
      <c r="AG545" s="1"/>
      <c r="AH545" s="1"/>
      <c r="AI545" s="1"/>
      <c r="AJ545" s="1"/>
      <c r="AK545" s="1"/>
      <c r="AL545" s="1"/>
      <c r="AM545" s="1"/>
      <c r="AN545" s="1"/>
      <c r="AO545" s="1"/>
    </row>
    <row r="546" spans="25:41" ht="12.75">
      <c r="Y546" s="1"/>
      <c r="Z546" s="1"/>
      <c r="AA546" s="1"/>
      <c r="AB546" s="1"/>
      <c r="AC546" s="1"/>
      <c r="AD546" s="1"/>
      <c r="AE546" s="1"/>
      <c r="AF546" s="1"/>
      <c r="AG546" s="1"/>
      <c r="AH546" s="1"/>
      <c r="AI546" s="1"/>
      <c r="AJ546" s="1"/>
      <c r="AK546" s="1"/>
      <c r="AL546" s="1"/>
      <c r="AM546" s="1"/>
      <c r="AN546" s="1"/>
      <c r="AO546" s="1"/>
    </row>
    <row r="547" spans="25:41" ht="12.75">
      <c r="Y547" s="1"/>
      <c r="Z547" s="1"/>
      <c r="AA547" s="1"/>
      <c r="AB547" s="1"/>
      <c r="AC547" s="1"/>
      <c r="AD547" s="1"/>
      <c r="AE547" s="1"/>
      <c r="AF547" s="1"/>
      <c r="AG547" s="1"/>
      <c r="AH547" s="1"/>
      <c r="AI547" s="1"/>
      <c r="AJ547" s="1"/>
      <c r="AK547" s="1"/>
      <c r="AL547" s="1"/>
      <c r="AM547" s="1"/>
      <c r="AN547" s="1"/>
      <c r="AO547" s="1"/>
    </row>
    <row r="548" spans="25:41" ht="12.75">
      <c r="Y548" s="1"/>
      <c r="Z548" s="1"/>
      <c r="AA548" s="1"/>
      <c r="AB548" s="1"/>
      <c r="AC548" s="1"/>
      <c r="AD548" s="1"/>
      <c r="AE548" s="1"/>
      <c r="AF548" s="1"/>
      <c r="AG548" s="1"/>
      <c r="AH548" s="1"/>
      <c r="AI548" s="1"/>
      <c r="AJ548" s="1"/>
      <c r="AK548" s="1"/>
      <c r="AL548" s="1"/>
      <c r="AM548" s="1"/>
      <c r="AN548" s="1"/>
      <c r="AO548" s="1"/>
    </row>
    <row r="549" spans="25:41" ht="12.75">
      <c r="Y549" s="1"/>
      <c r="Z549" s="1"/>
      <c r="AA549" s="1"/>
      <c r="AB549" s="1"/>
      <c r="AC549" s="1"/>
      <c r="AD549" s="1"/>
      <c r="AE549" s="1"/>
      <c r="AF549" s="1"/>
      <c r="AG549" s="1"/>
      <c r="AH549" s="1"/>
      <c r="AI549" s="1"/>
      <c r="AJ549" s="1"/>
      <c r="AK549" s="1"/>
      <c r="AL549" s="1"/>
      <c r="AM549" s="1"/>
      <c r="AN549" s="1"/>
      <c r="AO549" s="1"/>
    </row>
    <row r="550" spans="25:41" ht="12.75">
      <c r="Y550" s="1"/>
      <c r="Z550" s="1"/>
      <c r="AA550" s="1"/>
      <c r="AB550" s="1"/>
      <c r="AC550" s="1"/>
      <c r="AD550" s="1"/>
      <c r="AE550" s="1"/>
      <c r="AF550" s="1"/>
      <c r="AG550" s="1"/>
      <c r="AH550" s="1"/>
      <c r="AI550" s="1"/>
      <c r="AJ550" s="1"/>
      <c r="AK550" s="1"/>
      <c r="AL550" s="1"/>
      <c r="AM550" s="1"/>
      <c r="AN550" s="1"/>
      <c r="AO550" s="1"/>
    </row>
    <row r="551" spans="25:41" ht="12.75">
      <c r="Y551" s="1"/>
      <c r="Z551" s="1"/>
      <c r="AA551" s="1"/>
      <c r="AB551" s="1"/>
      <c r="AC551" s="1"/>
      <c r="AD551" s="1"/>
      <c r="AE551" s="1"/>
      <c r="AF551" s="1"/>
      <c r="AG551" s="1"/>
      <c r="AH551" s="1"/>
      <c r="AI551" s="1"/>
      <c r="AJ551" s="1"/>
      <c r="AK551" s="1"/>
      <c r="AL551" s="1"/>
      <c r="AM551" s="1"/>
      <c r="AN551" s="1"/>
      <c r="AO551" s="1"/>
    </row>
    <row r="552" spans="25:41" ht="12.75">
      <c r="Y552" s="1"/>
      <c r="Z552" s="1"/>
      <c r="AA552" s="1"/>
      <c r="AB552" s="1"/>
      <c r="AC552" s="1"/>
      <c r="AD552" s="1"/>
      <c r="AE552" s="1"/>
      <c r="AF552" s="1"/>
      <c r="AG552" s="1"/>
      <c r="AH552" s="1"/>
      <c r="AI552" s="1"/>
      <c r="AJ552" s="1"/>
      <c r="AK552" s="1"/>
      <c r="AL552" s="1"/>
      <c r="AM552" s="1"/>
      <c r="AN552" s="1"/>
      <c r="AO552" s="1"/>
    </row>
    <row r="553" spans="25:41" ht="12.75">
      <c r="Y553" s="1"/>
      <c r="Z553" s="1"/>
      <c r="AA553" s="1"/>
      <c r="AB553" s="1"/>
      <c r="AC553" s="1"/>
      <c r="AD553" s="1"/>
      <c r="AE553" s="1"/>
      <c r="AF553" s="1"/>
      <c r="AG553" s="1"/>
      <c r="AH553" s="1"/>
      <c r="AI553" s="1"/>
      <c r="AJ553" s="1"/>
      <c r="AK553" s="1"/>
      <c r="AL553" s="1"/>
      <c r="AM553" s="1"/>
      <c r="AN553" s="1"/>
      <c r="AO553" s="1"/>
    </row>
    <row r="554" spans="25:41" ht="12.75">
      <c r="Y554" s="1"/>
      <c r="Z554" s="1"/>
      <c r="AA554" s="1"/>
      <c r="AB554" s="1"/>
      <c r="AC554" s="1"/>
      <c r="AD554" s="1"/>
      <c r="AE554" s="1"/>
      <c r="AF554" s="1"/>
      <c r="AG554" s="1"/>
      <c r="AH554" s="1"/>
      <c r="AI554" s="1"/>
      <c r="AJ554" s="1"/>
      <c r="AK554" s="1"/>
      <c r="AL554" s="1"/>
      <c r="AM554" s="1"/>
      <c r="AN554" s="1"/>
      <c r="AO554" s="1"/>
    </row>
    <row r="555" spans="25:41" ht="12.75">
      <c r="Y555" s="1"/>
      <c r="Z555" s="1"/>
      <c r="AA555" s="1"/>
      <c r="AB555" s="1"/>
      <c r="AC555" s="1"/>
      <c r="AD555" s="1"/>
      <c r="AE555" s="1"/>
      <c r="AF555" s="1"/>
      <c r="AG555" s="1"/>
      <c r="AH555" s="1"/>
      <c r="AI555" s="1"/>
      <c r="AJ555" s="1"/>
      <c r="AK555" s="1"/>
      <c r="AL555" s="1"/>
      <c r="AM555" s="1"/>
      <c r="AN555" s="1"/>
      <c r="AO555" s="1"/>
    </row>
    <row r="556" spans="25:41" ht="12.75">
      <c r="Y556" s="1"/>
      <c r="Z556" s="1"/>
      <c r="AA556" s="1"/>
      <c r="AB556" s="1"/>
      <c r="AC556" s="1"/>
      <c r="AD556" s="1"/>
      <c r="AE556" s="1"/>
      <c r="AF556" s="1"/>
      <c r="AG556" s="1"/>
      <c r="AH556" s="1"/>
      <c r="AI556" s="1"/>
      <c r="AJ556" s="1"/>
      <c r="AK556" s="1"/>
      <c r="AL556" s="1"/>
      <c r="AM556" s="1"/>
      <c r="AN556" s="1"/>
      <c r="AO556" s="1"/>
    </row>
    <row r="557" spans="25:41" ht="12.75">
      <c r="Y557" s="1"/>
      <c r="Z557" s="1"/>
      <c r="AA557" s="1"/>
      <c r="AB557" s="1"/>
      <c r="AC557" s="1"/>
      <c r="AD557" s="1"/>
      <c r="AE557" s="1"/>
      <c r="AF557" s="1"/>
      <c r="AG557" s="1"/>
      <c r="AH557" s="1"/>
      <c r="AI557" s="1"/>
      <c r="AJ557" s="1"/>
      <c r="AK557" s="1"/>
      <c r="AL557" s="1"/>
      <c r="AM557" s="1"/>
      <c r="AN557" s="1"/>
      <c r="AO557" s="1"/>
    </row>
    <row r="558" spans="25:41" ht="12.75">
      <c r="Y558" s="1"/>
      <c r="Z558" s="1"/>
      <c r="AA558" s="1"/>
      <c r="AB558" s="1"/>
      <c r="AC558" s="1"/>
      <c r="AD558" s="1"/>
      <c r="AE558" s="1"/>
      <c r="AF558" s="1"/>
      <c r="AG558" s="1"/>
      <c r="AH558" s="1"/>
      <c r="AI558" s="1"/>
      <c r="AJ558" s="1"/>
      <c r="AK558" s="1"/>
      <c r="AL558" s="1"/>
      <c r="AM558" s="1"/>
      <c r="AN558" s="1"/>
      <c r="AO558" s="1"/>
    </row>
    <row r="559" spans="25:41" ht="12.75">
      <c r="Y559" s="1"/>
      <c r="Z559" s="1"/>
      <c r="AA559" s="1"/>
      <c r="AB559" s="1"/>
      <c r="AC559" s="1"/>
      <c r="AD559" s="1"/>
      <c r="AE559" s="1"/>
      <c r="AF559" s="1"/>
      <c r="AG559" s="1"/>
      <c r="AH559" s="1"/>
      <c r="AI559" s="1"/>
      <c r="AJ559" s="1"/>
      <c r="AK559" s="1"/>
      <c r="AL559" s="1"/>
      <c r="AM559" s="1"/>
      <c r="AN559" s="1"/>
      <c r="AO559" s="1"/>
    </row>
    <row r="560" spans="25:41" ht="12.75">
      <c r="Y560" s="1"/>
      <c r="Z560" s="1"/>
      <c r="AA560" s="1"/>
      <c r="AB560" s="1"/>
      <c r="AC560" s="1"/>
      <c r="AD560" s="1"/>
      <c r="AE560" s="1"/>
      <c r="AF560" s="1"/>
      <c r="AG560" s="1"/>
      <c r="AH560" s="1"/>
      <c r="AI560" s="1"/>
      <c r="AJ560" s="1"/>
      <c r="AK560" s="1"/>
      <c r="AL560" s="1"/>
      <c r="AM560" s="1"/>
      <c r="AN560" s="1"/>
      <c r="AO560" s="1"/>
    </row>
    <row r="561" spans="25:41" ht="12.75">
      <c r="Y561" s="1"/>
      <c r="Z561" s="1"/>
      <c r="AA561" s="1"/>
      <c r="AB561" s="1"/>
      <c r="AC561" s="1"/>
      <c r="AD561" s="1"/>
      <c r="AE561" s="1"/>
      <c r="AF561" s="1"/>
      <c r="AG561" s="1"/>
      <c r="AH561" s="1"/>
      <c r="AI561" s="1"/>
      <c r="AJ561" s="1"/>
      <c r="AK561" s="1"/>
      <c r="AL561" s="1"/>
      <c r="AM561" s="1"/>
      <c r="AN561" s="1"/>
      <c r="AO561" s="1"/>
    </row>
    <row r="562" spans="25:41" ht="12.75">
      <c r="Y562" s="1"/>
      <c r="Z562" s="1"/>
      <c r="AA562" s="1"/>
      <c r="AB562" s="1"/>
      <c r="AC562" s="1"/>
      <c r="AD562" s="1"/>
      <c r="AE562" s="1"/>
      <c r="AF562" s="1"/>
      <c r="AG562" s="1"/>
      <c r="AH562" s="1"/>
      <c r="AI562" s="1"/>
      <c r="AJ562" s="1"/>
      <c r="AK562" s="1"/>
      <c r="AL562" s="1"/>
      <c r="AM562" s="1"/>
      <c r="AN562" s="1"/>
      <c r="AO562" s="1"/>
    </row>
    <row r="563" spans="25:41" ht="12.75">
      <c r="Y563" s="1"/>
      <c r="Z563" s="1"/>
      <c r="AA563" s="1"/>
      <c r="AB563" s="1"/>
      <c r="AC563" s="1"/>
      <c r="AD563" s="1"/>
      <c r="AE563" s="1"/>
      <c r="AF563" s="1"/>
      <c r="AG563" s="1"/>
      <c r="AH563" s="1"/>
      <c r="AI563" s="1"/>
      <c r="AJ563" s="1"/>
      <c r="AK563" s="1"/>
      <c r="AL563" s="1"/>
      <c r="AM563" s="1"/>
      <c r="AN563" s="1"/>
      <c r="AO563" s="1"/>
    </row>
    <row r="564" spans="25:41" ht="12.75">
      <c r="Y564" s="1"/>
      <c r="Z564" s="1"/>
      <c r="AA564" s="1"/>
      <c r="AB564" s="1"/>
      <c r="AC564" s="1"/>
      <c r="AD564" s="1"/>
      <c r="AE564" s="1"/>
      <c r="AF564" s="1"/>
      <c r="AG564" s="1"/>
      <c r="AH564" s="1"/>
      <c r="AI564" s="1"/>
      <c r="AJ564" s="1"/>
      <c r="AK564" s="1"/>
      <c r="AL564" s="1"/>
      <c r="AM564" s="1"/>
      <c r="AN564" s="1"/>
      <c r="AO564" s="1"/>
    </row>
    <row r="565" spans="25:41" ht="12.75">
      <c r="Y565" s="1"/>
      <c r="Z565" s="1"/>
      <c r="AA565" s="1"/>
      <c r="AB565" s="1"/>
      <c r="AC565" s="1"/>
      <c r="AD565" s="1"/>
      <c r="AE565" s="1"/>
      <c r="AF565" s="1"/>
      <c r="AG565" s="1"/>
      <c r="AH565" s="1"/>
      <c r="AI565" s="1"/>
      <c r="AJ565" s="1"/>
      <c r="AK565" s="1"/>
      <c r="AL565" s="1"/>
      <c r="AM565" s="1"/>
      <c r="AN565" s="1"/>
      <c r="AO565" s="1"/>
    </row>
    <row r="566" spans="25:41" ht="12.75">
      <c r="Y566" s="1"/>
      <c r="Z566" s="1"/>
      <c r="AA566" s="1"/>
      <c r="AB566" s="1"/>
      <c r="AC566" s="1"/>
      <c r="AD566" s="1"/>
      <c r="AE566" s="1"/>
      <c r="AF566" s="1"/>
      <c r="AG566" s="1"/>
      <c r="AH566" s="1"/>
      <c r="AI566" s="1"/>
      <c r="AJ566" s="1"/>
      <c r="AK566" s="1"/>
      <c r="AL566" s="1"/>
      <c r="AM566" s="1"/>
      <c r="AN566" s="1"/>
      <c r="AO566" s="1"/>
    </row>
    <row r="567" spans="25:41" ht="12.75">
      <c r="Y567" s="1"/>
      <c r="Z567" s="1"/>
      <c r="AA567" s="1"/>
      <c r="AB567" s="1"/>
      <c r="AC567" s="1"/>
      <c r="AD567" s="1"/>
      <c r="AE567" s="1"/>
      <c r="AF567" s="1"/>
      <c r="AG567" s="1"/>
      <c r="AH567" s="1"/>
      <c r="AI567" s="1"/>
      <c r="AJ567" s="1"/>
      <c r="AK567" s="1"/>
      <c r="AL567" s="1"/>
      <c r="AM567" s="1"/>
      <c r="AN567" s="1"/>
      <c r="AO567" s="1"/>
    </row>
    <row r="568" spans="25:41" ht="12.75">
      <c r="Y568" s="1"/>
      <c r="Z568" s="1"/>
      <c r="AA568" s="1"/>
      <c r="AB568" s="1"/>
      <c r="AC568" s="1"/>
      <c r="AD568" s="1"/>
      <c r="AE568" s="1"/>
      <c r="AF568" s="1"/>
      <c r="AG568" s="1"/>
      <c r="AH568" s="1"/>
      <c r="AI568" s="1"/>
      <c r="AJ568" s="1"/>
      <c r="AK568" s="1"/>
      <c r="AL568" s="1"/>
      <c r="AM568" s="1"/>
      <c r="AN568" s="1"/>
      <c r="AO568" s="1"/>
    </row>
    <row r="569" spans="25:41" ht="12.75">
      <c r="Y569" s="1"/>
      <c r="Z569" s="1"/>
      <c r="AA569" s="1"/>
      <c r="AB569" s="1"/>
      <c r="AC569" s="1"/>
      <c r="AD569" s="1"/>
      <c r="AE569" s="1"/>
      <c r="AF569" s="1"/>
      <c r="AG569" s="1"/>
      <c r="AH569" s="1"/>
      <c r="AI569" s="1"/>
      <c r="AJ569" s="1"/>
      <c r="AK569" s="1"/>
      <c r="AL569" s="1"/>
      <c r="AM569" s="1"/>
      <c r="AN569" s="1"/>
      <c r="AO569" s="1"/>
    </row>
    <row r="570" spans="25:41" ht="12.75">
      <c r="Y570" s="1"/>
      <c r="Z570" s="1"/>
      <c r="AA570" s="1"/>
      <c r="AB570" s="1"/>
      <c r="AC570" s="1"/>
      <c r="AD570" s="1"/>
      <c r="AE570" s="1"/>
      <c r="AF570" s="1"/>
      <c r="AG570" s="1"/>
      <c r="AH570" s="1"/>
      <c r="AI570" s="1"/>
      <c r="AJ570" s="1"/>
      <c r="AK570" s="1"/>
      <c r="AL570" s="1"/>
      <c r="AM570" s="1"/>
      <c r="AN570" s="1"/>
      <c r="AO570" s="1"/>
    </row>
    <row r="571" spans="25:41" ht="12.75">
      <c r="Y571" s="1"/>
      <c r="Z571" s="1"/>
      <c r="AA571" s="1"/>
      <c r="AB571" s="1"/>
      <c r="AC571" s="1"/>
      <c r="AD571" s="1"/>
      <c r="AE571" s="1"/>
      <c r="AF571" s="1"/>
      <c r="AG571" s="1"/>
      <c r="AH571" s="1"/>
      <c r="AI571" s="1"/>
      <c r="AJ571" s="1"/>
      <c r="AK571" s="1"/>
      <c r="AL571" s="1"/>
      <c r="AM571" s="1"/>
      <c r="AN571" s="1"/>
      <c r="AO571" s="1"/>
    </row>
    <row r="572" spans="25:41" ht="12.75">
      <c r="Y572" s="1"/>
      <c r="Z572" s="1"/>
      <c r="AA572" s="1"/>
      <c r="AB572" s="1"/>
      <c r="AC572" s="1"/>
      <c r="AD572" s="1"/>
      <c r="AE572" s="1"/>
      <c r="AF572" s="1"/>
      <c r="AG572" s="1"/>
      <c r="AH572" s="1"/>
      <c r="AI572" s="1"/>
      <c r="AJ572" s="1"/>
      <c r="AK572" s="1"/>
      <c r="AL572" s="1"/>
      <c r="AM572" s="1"/>
      <c r="AN572" s="1"/>
      <c r="AO572" s="1"/>
    </row>
    <row r="573" spans="25:41" ht="12.75">
      <c r="Y573" s="1"/>
      <c r="Z573" s="1"/>
      <c r="AA573" s="1"/>
      <c r="AB573" s="1"/>
      <c r="AC573" s="1"/>
      <c r="AD573" s="1"/>
      <c r="AE573" s="1"/>
      <c r="AF573" s="1"/>
      <c r="AG573" s="1"/>
      <c r="AH573" s="1"/>
      <c r="AI573" s="1"/>
      <c r="AJ573" s="1"/>
      <c r="AK573" s="1"/>
      <c r="AL573" s="1"/>
      <c r="AM573" s="1"/>
      <c r="AN573" s="1"/>
      <c r="AO573" s="1"/>
    </row>
    <row r="574" spans="25:41" ht="12.75">
      <c r="Y574" s="1"/>
      <c r="Z574" s="1"/>
      <c r="AA574" s="1"/>
      <c r="AB574" s="1"/>
      <c r="AC574" s="1"/>
      <c r="AD574" s="1"/>
      <c r="AE574" s="1"/>
      <c r="AF574" s="1"/>
      <c r="AG574" s="1"/>
      <c r="AH574" s="1"/>
      <c r="AI574" s="1"/>
      <c r="AJ574" s="1"/>
      <c r="AK574" s="1"/>
      <c r="AL574" s="1"/>
      <c r="AM574" s="1"/>
      <c r="AN574" s="1"/>
      <c r="AO574" s="1"/>
    </row>
    <row r="575" spans="25:41" ht="12.75">
      <c r="Y575" s="1"/>
      <c r="Z575" s="1"/>
      <c r="AA575" s="1"/>
      <c r="AB575" s="1"/>
      <c r="AC575" s="1"/>
      <c r="AD575" s="1"/>
      <c r="AE575" s="1"/>
      <c r="AF575" s="1"/>
      <c r="AG575" s="1"/>
      <c r="AH575" s="1"/>
      <c r="AI575" s="1"/>
      <c r="AJ575" s="1"/>
      <c r="AK575" s="1"/>
      <c r="AL575" s="1"/>
      <c r="AM575" s="1"/>
      <c r="AN575" s="1"/>
      <c r="AO575" s="1"/>
    </row>
    <row r="576" spans="25:41" ht="12.75">
      <c r="Y576" s="1"/>
      <c r="Z576" s="1"/>
      <c r="AA576" s="1"/>
      <c r="AB576" s="1"/>
      <c r="AC576" s="1"/>
      <c r="AD576" s="1"/>
      <c r="AE576" s="1"/>
      <c r="AF576" s="1"/>
      <c r="AG576" s="1"/>
      <c r="AH576" s="1"/>
      <c r="AI576" s="1"/>
      <c r="AJ576" s="1"/>
      <c r="AK576" s="1"/>
      <c r="AL576" s="1"/>
      <c r="AM576" s="1"/>
      <c r="AN576" s="1"/>
      <c r="AO576" s="1"/>
    </row>
    <row r="577" spans="25:41" ht="12.75">
      <c r="Y577" s="1"/>
      <c r="Z577" s="1"/>
      <c r="AA577" s="1"/>
      <c r="AB577" s="1"/>
      <c r="AC577" s="1"/>
      <c r="AD577" s="1"/>
      <c r="AE577" s="1"/>
      <c r="AF577" s="1"/>
      <c r="AG577" s="1"/>
      <c r="AH577" s="1"/>
      <c r="AI577" s="1"/>
      <c r="AJ577" s="1"/>
      <c r="AK577" s="1"/>
      <c r="AL577" s="1"/>
      <c r="AM577" s="1"/>
      <c r="AN577" s="1"/>
      <c r="AO577" s="1"/>
    </row>
    <row r="578" spans="25:41" ht="12.75">
      <c r="Y578" s="1"/>
      <c r="Z578" s="1"/>
      <c r="AA578" s="1"/>
      <c r="AB578" s="1"/>
      <c r="AC578" s="1"/>
      <c r="AD578" s="1"/>
      <c r="AE578" s="1"/>
      <c r="AF578" s="1"/>
      <c r="AG578" s="1"/>
      <c r="AH578" s="1"/>
      <c r="AI578" s="1"/>
      <c r="AJ578" s="1"/>
      <c r="AK578" s="1"/>
      <c r="AL578" s="1"/>
      <c r="AM578" s="1"/>
      <c r="AN578" s="1"/>
      <c r="AO578" s="1"/>
    </row>
    <row r="579" spans="25:41" ht="12.75">
      <c r="Y579" s="1"/>
      <c r="Z579" s="1"/>
      <c r="AA579" s="1"/>
      <c r="AB579" s="1"/>
      <c r="AC579" s="1"/>
      <c r="AD579" s="1"/>
      <c r="AE579" s="1"/>
      <c r="AF579" s="1"/>
      <c r="AG579" s="1"/>
      <c r="AH579" s="1"/>
      <c r="AI579" s="1"/>
      <c r="AJ579" s="1"/>
      <c r="AK579" s="1"/>
      <c r="AL579" s="1"/>
      <c r="AM579" s="1"/>
      <c r="AN579" s="1"/>
      <c r="AO579" s="1"/>
    </row>
    <row r="580" spans="25:41" ht="12.75">
      <c r="Y580" s="1"/>
      <c r="Z580" s="1"/>
      <c r="AA580" s="1"/>
      <c r="AB580" s="1"/>
      <c r="AC580" s="1"/>
      <c r="AD580" s="1"/>
      <c r="AE580" s="1"/>
      <c r="AF580" s="1"/>
      <c r="AG580" s="1"/>
      <c r="AH580" s="1"/>
      <c r="AI580" s="1"/>
      <c r="AJ580" s="1"/>
      <c r="AK580" s="1"/>
      <c r="AL580" s="1"/>
      <c r="AM580" s="1"/>
      <c r="AN580" s="1"/>
      <c r="AO580" s="1"/>
    </row>
    <row r="581" spans="25:41" ht="12.75">
      <c r="Y581" s="1"/>
      <c r="Z581" s="1"/>
      <c r="AA581" s="1"/>
      <c r="AB581" s="1"/>
      <c r="AC581" s="1"/>
      <c r="AD581" s="1"/>
      <c r="AE581" s="1"/>
      <c r="AF581" s="1"/>
      <c r="AG581" s="1"/>
      <c r="AH581" s="1"/>
      <c r="AI581" s="1"/>
      <c r="AJ581" s="1"/>
      <c r="AK581" s="1"/>
      <c r="AL581" s="1"/>
      <c r="AM581" s="1"/>
      <c r="AN581" s="1"/>
      <c r="AO581" s="1"/>
    </row>
    <row r="582" spans="25:41" ht="12.75">
      <c r="Y582" s="1"/>
      <c r="Z582" s="1"/>
      <c r="AA582" s="1"/>
      <c r="AB582" s="1"/>
      <c r="AC582" s="1"/>
      <c r="AD582" s="1"/>
      <c r="AE582" s="1"/>
      <c r="AF582" s="1"/>
      <c r="AG582" s="1"/>
      <c r="AH582" s="1"/>
      <c r="AI582" s="1"/>
      <c r="AJ582" s="1"/>
      <c r="AK582" s="1"/>
      <c r="AL582" s="1"/>
      <c r="AM582" s="1"/>
      <c r="AN582" s="1"/>
      <c r="AO582" s="1"/>
    </row>
    <row r="583" spans="25:41" ht="12.75">
      <c r="Y583" s="1"/>
      <c r="Z583" s="1"/>
      <c r="AA583" s="1"/>
      <c r="AB583" s="1"/>
      <c r="AC583" s="1"/>
      <c r="AD583" s="1"/>
      <c r="AE583" s="1"/>
      <c r="AF583" s="1"/>
      <c r="AG583" s="1"/>
      <c r="AH583" s="1"/>
      <c r="AI583" s="1"/>
      <c r="AJ583" s="1"/>
      <c r="AK583" s="1"/>
      <c r="AL583" s="1"/>
      <c r="AM583" s="1"/>
      <c r="AN583" s="1"/>
      <c r="AO583" s="1"/>
    </row>
    <row r="584" spans="25:41" ht="12.75">
      <c r="Y584" s="1"/>
      <c r="Z584" s="1"/>
      <c r="AA584" s="1"/>
      <c r="AB584" s="1"/>
      <c r="AC584" s="1"/>
      <c r="AD584" s="1"/>
      <c r="AE584" s="1"/>
      <c r="AF584" s="1"/>
      <c r="AG584" s="1"/>
      <c r="AH584" s="1"/>
      <c r="AI584" s="1"/>
      <c r="AJ584" s="1"/>
      <c r="AK584" s="1"/>
      <c r="AL584" s="1"/>
      <c r="AM584" s="1"/>
      <c r="AN584" s="1"/>
      <c r="AO584" s="1"/>
    </row>
    <row r="585" spans="25:41" ht="12.75">
      <c r="Y585" s="1"/>
      <c r="Z585" s="1"/>
      <c r="AA585" s="1"/>
      <c r="AB585" s="1"/>
      <c r="AC585" s="1"/>
      <c r="AD585" s="1"/>
      <c r="AE585" s="1"/>
      <c r="AF585" s="1"/>
      <c r="AG585" s="1"/>
      <c r="AH585" s="1"/>
      <c r="AI585" s="1"/>
      <c r="AJ585" s="1"/>
      <c r="AK585" s="1"/>
      <c r="AL585" s="1"/>
      <c r="AM585" s="1"/>
      <c r="AN585" s="1"/>
      <c r="AO585" s="1"/>
    </row>
    <row r="586" spans="25:41" ht="12.75">
      <c r="Y586" s="1"/>
      <c r="Z586" s="1"/>
      <c r="AA586" s="1"/>
      <c r="AB586" s="1"/>
      <c r="AC586" s="1"/>
      <c r="AD586" s="1"/>
      <c r="AE586" s="1"/>
      <c r="AF586" s="1"/>
      <c r="AG586" s="1"/>
      <c r="AH586" s="1"/>
      <c r="AI586" s="1"/>
      <c r="AJ586" s="1"/>
      <c r="AK586" s="1"/>
      <c r="AL586" s="1"/>
      <c r="AM586" s="1"/>
      <c r="AN586" s="1"/>
      <c r="AO586" s="1"/>
    </row>
    <row r="587" spans="25:41" ht="12.75">
      <c r="Y587" s="1"/>
      <c r="Z587" s="1"/>
      <c r="AA587" s="1"/>
      <c r="AB587" s="1"/>
      <c r="AC587" s="1"/>
      <c r="AD587" s="1"/>
      <c r="AE587" s="1"/>
      <c r="AF587" s="1"/>
      <c r="AG587" s="1"/>
      <c r="AH587" s="1"/>
      <c r="AI587" s="1"/>
      <c r="AJ587" s="1"/>
      <c r="AK587" s="1"/>
      <c r="AL587" s="1"/>
      <c r="AM587" s="1"/>
      <c r="AN587" s="1"/>
      <c r="AO587" s="1"/>
    </row>
    <row r="588" spans="25:41" ht="12.75">
      <c r="Y588" s="1"/>
      <c r="Z588" s="1"/>
      <c r="AA588" s="1"/>
      <c r="AB588" s="1"/>
      <c r="AC588" s="1"/>
      <c r="AD588" s="1"/>
      <c r="AE588" s="1"/>
      <c r="AF588" s="1"/>
      <c r="AG588" s="1"/>
      <c r="AH588" s="1"/>
      <c r="AI588" s="1"/>
      <c r="AJ588" s="1"/>
      <c r="AK588" s="1"/>
      <c r="AL588" s="1"/>
      <c r="AM588" s="1"/>
      <c r="AN588" s="1"/>
      <c r="AO588" s="1"/>
    </row>
  </sheetData>
  <sheetProtection/>
  <printOptions/>
  <pageMargins left="0.75" right="0.75" top="1" bottom="1" header="0.5" footer="0.5"/>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Q36" sqref="Q36"/>
    </sheetView>
  </sheetViews>
  <sheetFormatPr defaultColWidth="9.140625" defaultRowHeight="12.75"/>
  <cols>
    <col min="1" max="16384" width="9.140625" style="3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H8" sqref="H8"/>
    </sheetView>
  </sheetViews>
  <sheetFormatPr defaultColWidth="9.140625" defaultRowHeight="12.75"/>
  <cols>
    <col min="1" max="16384" width="9.140625" style="3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P34" sqref="P34"/>
    </sheetView>
  </sheetViews>
  <sheetFormatPr defaultColWidth="9.140625" defaultRowHeight="12.75"/>
  <cols>
    <col min="1" max="16384" width="9.140625" style="3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J8" sqref="J7:J8"/>
    </sheetView>
  </sheetViews>
  <sheetFormatPr defaultColWidth="9.140625" defaultRowHeight="12.75"/>
  <cols>
    <col min="1" max="16384" width="9.140625" style="3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Q36" sqref="Q36"/>
    </sheetView>
  </sheetViews>
  <sheetFormatPr defaultColWidth="9.140625" defaultRowHeight="12.75"/>
  <cols>
    <col min="1" max="16384" width="9.140625" style="3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I8" sqref="I8"/>
    </sheetView>
  </sheetViews>
  <sheetFormatPr defaultColWidth="9.140625" defaultRowHeight="12.75"/>
  <cols>
    <col min="1" max="16384" width="9.140625" style="3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J43" sqref="J43"/>
    </sheetView>
  </sheetViews>
  <sheetFormatPr defaultColWidth="9.140625" defaultRowHeight="12.75"/>
  <cols>
    <col min="1" max="16384" width="9.140625" style="3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I6" sqref="I6"/>
    </sheetView>
  </sheetViews>
  <sheetFormatPr defaultColWidth="9.140625" defaultRowHeight="12.75"/>
  <cols>
    <col min="1" max="16384" width="9.140625" style="3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I10" sqref="I10"/>
    </sheetView>
  </sheetViews>
  <sheetFormatPr defaultColWidth="9.140625" defaultRowHeight="12.75"/>
  <cols>
    <col min="1" max="16384" width="9.140625" style="3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Q35" sqref="Q35"/>
    </sheetView>
  </sheetViews>
  <sheetFormatPr defaultColWidth="9.140625" defaultRowHeight="12.75"/>
  <cols>
    <col min="1" max="16384" width="9.140625" style="3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C26:C26"/>
  <sheetViews>
    <sheetView tabSelected="1" zoomScalePageLayoutView="0" workbookViewId="0" topLeftCell="A1">
      <selection activeCell="I8" sqref="I8"/>
    </sheetView>
  </sheetViews>
  <sheetFormatPr defaultColWidth="9.140625" defaultRowHeight="12.75"/>
  <cols>
    <col min="1" max="16384" width="9.140625" style="34" customWidth="1"/>
  </cols>
  <sheetData>
    <row r="26" ht="12.75">
      <c r="C26" s="34" t="s">
        <v>97</v>
      </c>
    </row>
  </sheetData>
  <sheetProtection password="DE6D" sheet="1" objects="1" scenarios="1" selectLockedCells="1" selectUnlockedCells="1"/>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J9" sqref="J9"/>
    </sheetView>
  </sheetViews>
  <sheetFormatPr defaultColWidth="9.140625" defaultRowHeight="12.75"/>
  <cols>
    <col min="1" max="16384" width="9.140625" style="3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Q35" sqref="Q35"/>
    </sheetView>
  </sheetViews>
  <sheetFormatPr defaultColWidth="9.140625" defaultRowHeight="12.75"/>
  <cols>
    <col min="1" max="16384" width="9.140625" style="3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R36" sqref="R36"/>
    </sheetView>
  </sheetViews>
  <sheetFormatPr defaultColWidth="9.140625" defaultRowHeight="12.75"/>
  <cols>
    <col min="1" max="16384" width="9.140625" style="3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R35" sqref="R35"/>
    </sheetView>
  </sheetViews>
  <sheetFormatPr defaultColWidth="9.140625" defaultRowHeight="12.75"/>
  <cols>
    <col min="1" max="16384" width="9.140625" style="3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I7" sqref="I7"/>
    </sheetView>
  </sheetViews>
  <sheetFormatPr defaultColWidth="9.140625" defaultRowHeight="12.75"/>
  <cols>
    <col min="1" max="16384" width="9.140625" style="3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J6" sqref="J6"/>
    </sheetView>
  </sheetViews>
  <sheetFormatPr defaultColWidth="9.140625" defaultRowHeight="12.75"/>
  <cols>
    <col min="1" max="16384" width="9.140625" style="3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
    </sheetView>
  </sheetViews>
  <sheetFormatPr defaultColWidth="9.140625" defaultRowHeight="12.75"/>
  <cols>
    <col min="1" max="16384" width="9.140625" style="3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J10" sqref="J10"/>
    </sheetView>
  </sheetViews>
  <sheetFormatPr defaultColWidth="9.140625" defaultRowHeight="12.75"/>
  <cols>
    <col min="1" max="16384" width="9.140625" style="3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J41" sqref="J41"/>
    </sheetView>
  </sheetViews>
  <sheetFormatPr defaultColWidth="9.140625" defaultRowHeight="12.75"/>
  <cols>
    <col min="1" max="16384" width="9.140625" style="3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Q34" sqref="Q34"/>
    </sheetView>
  </sheetViews>
  <sheetFormatPr defaultColWidth="9.140625" defaultRowHeight="12.75"/>
  <cols>
    <col min="1" max="16384" width="9.140625" style="3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Q34" sqref="Q34"/>
    </sheetView>
  </sheetViews>
  <sheetFormatPr defaultColWidth="9.140625" defaultRowHeight="12.75"/>
  <cols>
    <col min="1" max="16384" width="9.140625" style="3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J9" sqref="J9"/>
    </sheetView>
  </sheetViews>
  <sheetFormatPr defaultColWidth="9.140625" defaultRowHeight="12.75"/>
  <cols>
    <col min="1" max="16384" width="9.140625" style="3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I41" sqref="I41"/>
    </sheetView>
  </sheetViews>
  <sheetFormatPr defaultColWidth="9.140625" defaultRowHeight="12.75"/>
  <cols>
    <col min="1" max="16384" width="9.140625" style="3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R35" sqref="R35"/>
    </sheetView>
  </sheetViews>
  <sheetFormatPr defaultColWidth="9.140625" defaultRowHeight="12.75"/>
  <cols>
    <col min="1" max="16384" width="9.140625" style="3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K43" sqref="K43"/>
    </sheetView>
  </sheetViews>
  <sheetFormatPr defaultColWidth="9.140625" defaultRowHeight="12.75"/>
  <cols>
    <col min="1" max="16384" width="9.140625" style="34" customWidth="1"/>
  </cols>
  <sheetData/>
  <sheetProtection password="DE6D" sheet="1" objects="1" scenarios="1" selectLockedCells="1" selectUnlockedCells="1"/>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D. Miller</dc:creator>
  <cp:keywords/>
  <dc:description/>
  <cp:lastModifiedBy>Sheila Gibbs</cp:lastModifiedBy>
  <cp:lastPrinted>2008-07-25T15:44:27Z</cp:lastPrinted>
  <dcterms:created xsi:type="dcterms:W3CDTF">2007-01-12T09:38:48Z</dcterms:created>
  <dcterms:modified xsi:type="dcterms:W3CDTF">2012-01-26T10:58:37Z</dcterms:modified>
  <cp:category/>
  <cp:version/>
  <cp:contentType/>
  <cp:contentStatus/>
</cp:coreProperties>
</file>