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525" windowWidth="9465" windowHeight="6720" firstSheet="1" activeTab="1"/>
  </bookViews>
  <sheets>
    <sheet name="Filter Gauge 7 data" sheetId="1" state="hidden" r:id="rId1"/>
    <sheet name="Al" sheetId="2" r:id="rId2"/>
    <sheet name="Alkalinity" sheetId="3" r:id="rId3"/>
    <sheet name="Ca" sheetId="4" r:id="rId4"/>
    <sheet name="Cation to Anion ratio" sheetId="5" r:id="rId5"/>
    <sheet name="Cl" sheetId="6" r:id="rId6"/>
    <sheet name="Conductivity" sheetId="7" r:id="rId7"/>
    <sheet name="Cu" sheetId="8" r:id="rId8"/>
    <sheet name="Fe" sheetId="9" r:id="rId9"/>
    <sheet name="H" sheetId="10" r:id="rId10"/>
    <sheet name="Inorganic N" sheetId="11" r:id="rId11"/>
    <sheet name="K" sheetId="12" r:id="rId12"/>
    <sheet name="Mg" sheetId="13" r:id="rId13"/>
    <sheet name="Na" sheetId="14" r:id="rId14"/>
    <sheet name="Mn" sheetId="15" r:id="rId15"/>
    <sheet name="Na to Cl ratio" sheetId="16" r:id="rId16"/>
    <sheet name="NH4-N" sheetId="17" r:id="rId17"/>
    <sheet name="NO3-N" sheetId="18" r:id="rId18"/>
    <sheet name="O18" sheetId="19" r:id="rId19"/>
    <sheet name="pH" sheetId="20" r:id="rId20"/>
    <sheet name="P" sheetId="21" r:id="rId21"/>
    <sheet name="PO4-P" sheetId="22" r:id="rId22"/>
    <sheet name="S" sheetId="23" r:id="rId23"/>
    <sheet name="Si" sheetId="24" r:id="rId24"/>
    <sheet name="SO4-S" sheetId="25" r:id="rId25"/>
    <sheet name="Total Anions" sheetId="26" r:id="rId26"/>
    <sheet name="Total Cations" sheetId="27" r:id="rId27"/>
    <sheet name="Zn" sheetId="28" r:id="rId28"/>
  </sheets>
  <definedNames>
    <definedName name="Beg_Bal">#REF!</definedName>
    <definedName name="Data">#REF!</definedName>
    <definedName name="End_Bal">#REF!</definedName>
    <definedName name="Extra_Pay">#REF!</definedName>
    <definedName name="Full_Print">#REF!</definedName>
    <definedName name="Header_Row">ROW(#REF!)</definedName>
    <definedName name="Int">#REF!</definedName>
    <definedName name="Interest_Rate">#REF!</definedName>
    <definedName name="Last_Row">IF(Values_Entered,Header_Row+Number_of_Payments,Header_Row)</definedName>
    <definedName name="Loan_Amount">#REF!</definedName>
    <definedName name="Loan_Start">#REF!</definedName>
    <definedName name="Loan_Years">#REF!</definedName>
    <definedName name="Num_Pmt_Per_Year">#REF!</definedName>
    <definedName name="Number_of_Payments">MATCH(0.01,End_Bal,-1)+1</definedName>
    <definedName name="Pay_Date">#REF!</definedName>
    <definedName name="Pay_Num">#REF!</definedName>
    <definedName name="Payment_Date">DATE(YEAR(Loan_Start),MONTH(Loan_Start)+Payment_Number,DAY(Loan_Start))</definedName>
    <definedName name="Princ">#REF!</definedName>
    <definedName name="Print_Area_Reset">OFFSET(Full_Print,0,0,Last_Row)</definedName>
    <definedName name="Sched_Pay">#REF!</definedName>
    <definedName name="Scheduled_Extra_Payments">#REF!</definedName>
    <definedName name="Scheduled_Interest_Rate">#REF!</definedName>
    <definedName name="Scheduled_Monthly_Payment">#REF!</definedName>
    <definedName name="Total_Interest">#REF!</definedName>
    <definedName name="Total_Pay">#REF!</definedName>
    <definedName name="Total_Payment">Scheduled_Payment+Extra_Payment</definedName>
    <definedName name="Values_Entered">IF(Loan_Amount*Interest_Rate*Loan_Years*Loan_Start&gt;0,1,0)</definedName>
  </definedNames>
  <calcPr fullCalcOnLoad="1"/>
</workbook>
</file>

<file path=xl/comments1.xml><?xml version="1.0" encoding="utf-8"?>
<comments xmlns="http://schemas.openxmlformats.org/spreadsheetml/2006/main">
  <authors>
    <author>Macaulay Institute</author>
    <author> </author>
  </authors>
  <commentList>
    <comment ref="U3" authorId="0">
      <text>
        <r>
          <rPr>
            <b/>
            <sz val="8"/>
            <rFont val="Tahoma"/>
            <family val="2"/>
          </rPr>
          <t xml:space="preserve">Sheila Gibbs: Where there is no Temp and Cond data the pH has been taken by Jo in the field. </t>
        </r>
        <r>
          <rPr>
            <sz val="8"/>
            <rFont val="Tahoma"/>
            <family val="2"/>
          </rPr>
          <t xml:space="preserve">
</t>
        </r>
      </text>
    </comment>
    <comment ref="V3" authorId="0">
      <text>
        <r>
          <rPr>
            <b/>
            <sz val="8"/>
            <rFont val="Tahoma"/>
            <family val="2"/>
          </rPr>
          <t xml:space="preserve">Sheila Gibbs: Where there is no Temp and Cond data the pH has been taken by Jo in the field. </t>
        </r>
        <r>
          <rPr>
            <sz val="8"/>
            <rFont val="Tahoma"/>
            <family val="2"/>
          </rPr>
          <t xml:space="preserve">
</t>
        </r>
      </text>
    </comment>
    <comment ref="AV3" authorId="0">
      <text>
        <r>
          <rPr>
            <b/>
            <sz val="8"/>
            <rFont val="Tahoma"/>
            <family val="2"/>
          </rPr>
          <t>Macaulay Institute:</t>
        </r>
        <r>
          <rPr>
            <sz val="8"/>
            <rFont val="Tahoma"/>
            <family val="2"/>
          </rPr>
          <t xml:space="preserve">
If Total Anions missing then Total Cations have been deleted</t>
        </r>
      </text>
    </comment>
    <comment ref="AW3" authorId="1">
      <text>
        <r>
          <rPr>
            <b/>
            <sz val="8"/>
            <rFont val="Tahoma"/>
            <family val="2"/>
          </rPr>
          <t xml:space="preserve"> :</t>
        </r>
        <r>
          <rPr>
            <sz val="8"/>
            <rFont val="Tahoma"/>
            <family val="2"/>
          </rPr>
          <t xml:space="preserve">
If Total Cations missing then Total Anions have been deleted</t>
        </r>
      </text>
    </comment>
    <comment ref="A7" authorId="0">
      <text>
        <r>
          <rPr>
            <b/>
            <sz val="8"/>
            <rFont val="Tahoma"/>
            <family val="2"/>
          </rPr>
          <t>Sheila Gibbs:These are det limits set in place(13/12/06) for all Mharcaidh data -historical(Jo's) &amp; montane project.</t>
        </r>
        <r>
          <rPr>
            <sz val="8"/>
            <rFont val="Tahoma"/>
            <family val="2"/>
          </rPr>
          <t xml:space="preserve">
</t>
        </r>
        <r>
          <rPr>
            <b/>
            <sz val="8"/>
            <rFont val="Tahoma"/>
            <family val="2"/>
          </rPr>
          <t xml:space="preserve">If the dl set is higher than original dl, any data still lying between the two has been changed in cell to the set dl. If dl set is lower than any dl in dataset these have been 
identified and altered to set dl. </t>
        </r>
      </text>
    </comment>
    <comment ref="A8" authorId="0">
      <text>
        <r>
          <rPr>
            <b/>
            <sz val="8"/>
            <rFont val="Tahoma"/>
            <family val="2"/>
          </rPr>
          <t>Sheila Gibbs:Jo's notes checked and these samples have been labelled and numbered correctly.</t>
        </r>
        <r>
          <rPr>
            <sz val="8"/>
            <rFont val="Tahoma"/>
            <family val="2"/>
          </rPr>
          <t xml:space="preserve">
</t>
        </r>
      </text>
    </comment>
    <comment ref="J8" authorId="0">
      <text>
        <r>
          <rPr>
            <b/>
            <sz val="8"/>
            <rFont val="Tahoma"/>
            <family val="2"/>
          </rPr>
          <t>Macaulay Institute:</t>
        </r>
        <r>
          <rPr>
            <sz val="8"/>
            <rFont val="Tahoma"/>
            <family val="2"/>
          </rPr>
          <t xml:space="preserve">
3.201</t>
        </r>
      </text>
    </comment>
    <comment ref="AF8" authorId="0">
      <text>
        <r>
          <rPr>
            <b/>
            <sz val="8"/>
            <rFont val="Tahoma"/>
            <family val="2"/>
          </rPr>
          <t>Macaulay Institute:</t>
        </r>
        <r>
          <rPr>
            <sz val="8"/>
            <rFont val="Tahoma"/>
            <family val="2"/>
          </rPr>
          <t xml:space="preserve">
457.2857</t>
        </r>
      </text>
    </comment>
    <comment ref="F10" authorId="0">
      <text>
        <r>
          <rPr>
            <b/>
            <sz val="8"/>
            <rFont val="Tahoma"/>
            <family val="2"/>
          </rPr>
          <t>Macaulay Institute:</t>
        </r>
        <r>
          <rPr>
            <sz val="8"/>
            <rFont val="Tahoma"/>
            <family val="2"/>
          </rPr>
          <t xml:space="preserve">
one 2000ml bottle leaking tru' breather hole in cap. Other 2000ml bottle empty.</t>
        </r>
      </text>
    </comment>
    <comment ref="F11" authorId="0">
      <text>
        <r>
          <rPr>
            <b/>
            <sz val="8"/>
            <rFont val="Tahoma"/>
            <family val="2"/>
          </rPr>
          <t>Macaulay Institute:</t>
        </r>
        <r>
          <rPr>
            <sz val="8"/>
            <rFont val="Tahoma"/>
            <family val="2"/>
          </rPr>
          <t xml:space="preserve">
Bottle full 2000ml leaking thru' breather hole.</t>
        </r>
      </text>
    </comment>
    <comment ref="F13" authorId="0">
      <text>
        <r>
          <rPr>
            <b/>
            <sz val="8"/>
            <rFont val="Tahoma"/>
            <family val="2"/>
          </rPr>
          <t>Macaulay Institute:</t>
        </r>
        <r>
          <rPr>
            <sz val="8"/>
            <rFont val="Tahoma"/>
            <family val="2"/>
          </rPr>
          <t xml:space="preserve">
volume not known</t>
        </r>
      </text>
    </comment>
    <comment ref="F17" authorId="0">
      <text>
        <r>
          <rPr>
            <b/>
            <sz val="8"/>
            <rFont val="Tahoma"/>
            <family val="2"/>
          </rPr>
          <t>Macaulay Institute:</t>
        </r>
        <r>
          <rPr>
            <sz val="8"/>
            <rFont val="Tahoma"/>
            <family val="2"/>
          </rPr>
          <t xml:space="preserve">
volume not known</t>
        </r>
      </text>
    </comment>
    <comment ref="F18" authorId="0">
      <text>
        <r>
          <rPr>
            <b/>
            <sz val="8"/>
            <rFont val="Tahoma"/>
            <family val="2"/>
          </rPr>
          <t>Macaulay Institute:</t>
        </r>
        <r>
          <rPr>
            <sz val="8"/>
            <rFont val="Tahoma"/>
            <family val="2"/>
          </rPr>
          <t xml:space="preserve">
Sample would have contained some sleet/snow.</t>
        </r>
      </text>
    </comment>
    <comment ref="F19" authorId="0">
      <text>
        <r>
          <rPr>
            <b/>
            <sz val="8"/>
            <rFont val="Tahoma"/>
            <family val="2"/>
          </rPr>
          <t>Macaulay Institute:</t>
        </r>
        <r>
          <rPr>
            <sz val="8"/>
            <rFont val="Tahoma"/>
            <family val="2"/>
          </rPr>
          <t xml:space="preserve">
Sample would have contained some sleet/snow.</t>
        </r>
      </text>
    </comment>
    <comment ref="F23" authorId="0">
      <text>
        <r>
          <rPr>
            <b/>
            <sz val="8"/>
            <rFont val="Tahoma"/>
            <family val="2"/>
          </rPr>
          <t>Macaulay Institute:</t>
        </r>
        <r>
          <rPr>
            <sz val="8"/>
            <rFont val="Tahoma"/>
            <family val="2"/>
          </rPr>
          <t xml:space="preserve">
sample contained sleet/snow</t>
        </r>
      </text>
    </comment>
    <comment ref="F41" authorId="0">
      <text>
        <r>
          <rPr>
            <b/>
            <sz val="8"/>
            <rFont val="Tahoma"/>
            <family val="2"/>
          </rPr>
          <t>Macaulay Institute:</t>
        </r>
        <r>
          <rPr>
            <sz val="8"/>
            <rFont val="Tahoma"/>
            <family val="2"/>
          </rPr>
          <t xml:space="preserve">
sample contains snow</t>
        </r>
      </text>
    </comment>
    <comment ref="F63" authorId="0">
      <text>
        <r>
          <rPr>
            <b/>
            <sz val="8"/>
            <rFont val="Tahoma"/>
            <family val="2"/>
          </rPr>
          <t>Macaulay Institute:</t>
        </r>
        <r>
          <rPr>
            <sz val="8"/>
            <rFont val="Tahoma"/>
            <family val="2"/>
          </rPr>
          <t xml:space="preserve">
This sample contained snow</t>
        </r>
      </text>
    </comment>
    <comment ref="F64" authorId="0">
      <text>
        <r>
          <rPr>
            <b/>
            <sz val="8"/>
            <rFont val="Tahoma"/>
            <family val="2"/>
          </rPr>
          <t>Macaulay Institute:</t>
        </r>
        <r>
          <rPr>
            <sz val="8"/>
            <rFont val="Tahoma"/>
            <family val="2"/>
          </rPr>
          <t xml:space="preserve">
This sample contained snow</t>
        </r>
      </text>
    </comment>
    <comment ref="F65" authorId="0">
      <text>
        <r>
          <rPr>
            <b/>
            <sz val="8"/>
            <rFont val="Tahoma"/>
            <family val="2"/>
          </rPr>
          <t>Macaulay Institute:</t>
        </r>
        <r>
          <rPr>
            <sz val="8"/>
            <rFont val="Tahoma"/>
            <family val="2"/>
          </rPr>
          <t xml:space="preserve">
This sample contained snow</t>
        </r>
      </text>
    </comment>
    <comment ref="F70" authorId="0">
      <text>
        <r>
          <rPr>
            <b/>
            <sz val="8"/>
            <rFont val="Tahoma"/>
            <family val="2"/>
          </rPr>
          <t>Macaulay Institute:</t>
        </r>
        <r>
          <rPr>
            <sz val="8"/>
            <rFont val="Tahoma"/>
            <family val="2"/>
          </rPr>
          <t xml:space="preserve">
collecting bucket full</t>
        </r>
      </text>
    </comment>
    <comment ref="F80" authorId="0">
      <text>
        <r>
          <rPr>
            <b/>
            <sz val="8"/>
            <rFont val="Tahoma"/>
            <family val="2"/>
          </rPr>
          <t>Macaulay Institute:</t>
        </r>
        <r>
          <rPr>
            <sz val="8"/>
            <rFont val="Tahoma"/>
            <family val="2"/>
          </rPr>
          <t xml:space="preserve">
collecting bucket full</t>
        </r>
      </text>
    </comment>
    <comment ref="F81" authorId="0">
      <text>
        <r>
          <rPr>
            <b/>
            <sz val="8"/>
            <rFont val="Tahoma"/>
            <family val="2"/>
          </rPr>
          <t>Macaulay Institute:</t>
        </r>
        <r>
          <rPr>
            <sz val="8"/>
            <rFont val="Tahoma"/>
            <family val="2"/>
          </rPr>
          <t xml:space="preserve">
collecting bucket full.
Sample part-frozen but water sample obtained which would contain some snow.</t>
        </r>
      </text>
    </comment>
    <comment ref="F87" authorId="0">
      <text>
        <r>
          <rPr>
            <b/>
            <sz val="8"/>
            <rFont val="Tahoma"/>
            <family val="2"/>
          </rPr>
          <t>Macaulay Institute:</t>
        </r>
        <r>
          <rPr>
            <sz val="8"/>
            <rFont val="Tahoma"/>
            <family val="2"/>
          </rPr>
          <t xml:space="preserve">
sample contained pollen</t>
        </r>
      </text>
    </comment>
    <comment ref="F88" authorId="0">
      <text>
        <r>
          <rPr>
            <b/>
            <sz val="8"/>
            <rFont val="Tahoma"/>
            <family val="2"/>
          </rPr>
          <t>Macaulay Institute:</t>
        </r>
        <r>
          <rPr>
            <sz val="8"/>
            <rFont val="Tahoma"/>
            <family val="2"/>
          </rPr>
          <t xml:space="preserve">
sample contained pollen</t>
        </r>
      </text>
    </comment>
    <comment ref="F94" authorId="0">
      <text>
        <r>
          <rPr>
            <b/>
            <sz val="8"/>
            <rFont val="Tahoma"/>
            <family val="2"/>
          </rPr>
          <t>Macaulay Institute:</t>
        </r>
        <r>
          <rPr>
            <sz val="8"/>
            <rFont val="Tahoma"/>
            <family val="2"/>
          </rPr>
          <t xml:space="preserve">
collecting bucket full</t>
        </r>
      </text>
    </comment>
    <comment ref="F95" authorId="0">
      <text>
        <r>
          <rPr>
            <b/>
            <sz val="8"/>
            <rFont val="Tahoma"/>
            <family val="2"/>
          </rPr>
          <t>Macaulay Institute:</t>
        </r>
        <r>
          <rPr>
            <sz val="8"/>
            <rFont val="Tahoma"/>
            <family val="2"/>
          </rPr>
          <t xml:space="preserve">
sample will have contained some fresh snow.</t>
        </r>
      </text>
    </comment>
    <comment ref="F96" authorId="0">
      <text>
        <r>
          <rPr>
            <b/>
            <sz val="8"/>
            <rFont val="Tahoma"/>
            <family val="2"/>
          </rPr>
          <t>Macaulay Institute:</t>
        </r>
        <r>
          <rPr>
            <sz val="8"/>
            <rFont val="Tahoma"/>
            <family val="2"/>
          </rPr>
          <t xml:space="preserve">
collecting bucket full</t>
        </r>
      </text>
    </comment>
    <comment ref="F106" authorId="0">
      <text>
        <r>
          <rPr>
            <b/>
            <sz val="8"/>
            <rFont val="Tahoma"/>
            <family val="2"/>
          </rPr>
          <t>Macaulay Institute:</t>
        </r>
        <r>
          <rPr>
            <sz val="8"/>
            <rFont val="Tahoma"/>
            <family val="2"/>
          </rPr>
          <t xml:space="preserve">
collecting bucket full</t>
        </r>
      </text>
    </comment>
    <comment ref="F107" authorId="0">
      <text>
        <r>
          <rPr>
            <b/>
            <sz val="8"/>
            <rFont val="Tahoma"/>
            <family val="2"/>
          </rPr>
          <t>Macaulay Institute:</t>
        </r>
        <r>
          <rPr>
            <sz val="8"/>
            <rFont val="Tahoma"/>
            <family val="2"/>
          </rPr>
          <t xml:space="preserve">
collecting bucket full</t>
        </r>
      </text>
    </comment>
    <comment ref="F109" authorId="0">
      <text>
        <r>
          <rPr>
            <b/>
            <sz val="8"/>
            <rFont val="Tahoma"/>
            <family val="2"/>
          </rPr>
          <t>Macaulay Institute:</t>
        </r>
        <r>
          <rPr>
            <sz val="8"/>
            <rFont val="Tahoma"/>
            <family val="2"/>
          </rPr>
          <t xml:space="preserve">
collecting bucket full. Sample contained snow</t>
        </r>
      </text>
    </comment>
    <comment ref="F114" authorId="0">
      <text>
        <r>
          <rPr>
            <b/>
            <sz val="8"/>
            <rFont val="Tahoma"/>
            <family val="2"/>
          </rPr>
          <t>Macaulay Institute:</t>
        </r>
        <r>
          <rPr>
            <sz val="8"/>
            <rFont val="Tahoma"/>
            <family val="2"/>
          </rPr>
          <t xml:space="preserve">
collecting bucket(4000l) overflowing</t>
        </r>
      </text>
    </comment>
    <comment ref="F115" authorId="0">
      <text>
        <r>
          <rPr>
            <b/>
            <sz val="8"/>
            <rFont val="Tahoma"/>
            <family val="2"/>
          </rPr>
          <t>Macaulay Institute:</t>
        </r>
        <r>
          <rPr>
            <sz val="8"/>
            <rFont val="Tahoma"/>
            <family val="2"/>
          </rPr>
          <t xml:space="preserve">
volume less than should be as hare chewed pipe(despite protective covering)!</t>
        </r>
      </text>
    </comment>
    <comment ref="G129" authorId="0">
      <text>
        <r>
          <rPr>
            <b/>
            <sz val="8"/>
            <rFont val="Tahoma"/>
            <family val="2"/>
          </rPr>
          <t>Macaulay Institute:</t>
        </r>
        <r>
          <rPr>
            <sz val="8"/>
            <rFont val="Tahoma"/>
            <family val="2"/>
          </rPr>
          <t xml:space="preserve">
0.5850</t>
        </r>
      </text>
    </comment>
    <comment ref="Q129" authorId="0">
      <text>
        <r>
          <rPr>
            <b/>
            <sz val="8"/>
            <rFont val="Tahoma"/>
            <family val="2"/>
          </rPr>
          <t>Macaulay Institute:</t>
        </r>
        <r>
          <rPr>
            <sz val="8"/>
            <rFont val="Tahoma"/>
            <family val="2"/>
          </rPr>
          <t xml:space="preserve">
94.700</t>
        </r>
      </text>
    </comment>
    <comment ref="R129" authorId="0">
      <text>
        <r>
          <rPr>
            <b/>
            <sz val="8"/>
            <rFont val="Tahoma"/>
            <family val="2"/>
          </rPr>
          <t>Macaulay Institute:</t>
        </r>
        <r>
          <rPr>
            <sz val="8"/>
            <rFont val="Tahoma"/>
            <family val="2"/>
          </rPr>
          <t xml:space="preserve">
13.860</t>
        </r>
      </text>
    </comment>
    <comment ref="V129" authorId="0">
      <text>
        <r>
          <rPr>
            <b/>
            <sz val="8"/>
            <rFont val="Tahoma"/>
            <family val="2"/>
          </rPr>
          <t>Macaulay Institute:</t>
        </r>
        <r>
          <rPr>
            <sz val="8"/>
            <rFont val="Tahoma"/>
            <family val="2"/>
          </rPr>
          <t xml:space="preserve">
630</t>
        </r>
      </text>
    </comment>
    <comment ref="X129" authorId="0">
      <text>
        <r>
          <rPr>
            <b/>
            <sz val="8"/>
            <rFont val="Tahoma"/>
            <family val="2"/>
          </rPr>
          <t>Macaulay Institute:</t>
        </r>
        <r>
          <rPr>
            <sz val="8"/>
            <rFont val="Tahoma"/>
            <family val="2"/>
          </rPr>
          <t xml:space="preserve">
16.2038</t>
        </r>
      </text>
    </comment>
    <comment ref="AC129" authorId="0">
      <text>
        <r>
          <rPr>
            <b/>
            <sz val="8"/>
            <rFont val="Tahoma"/>
            <family val="2"/>
          </rPr>
          <t>Macaulay Institute:</t>
        </r>
        <r>
          <rPr>
            <sz val="8"/>
            <rFont val="Tahoma"/>
            <family val="2"/>
          </rPr>
          <t xml:space="preserve">
20.89286</t>
        </r>
      </text>
    </comment>
    <comment ref="AM129" authorId="0">
      <text>
        <r>
          <rPr>
            <b/>
            <sz val="8"/>
            <rFont val="Tahoma"/>
            <family val="2"/>
          </rPr>
          <t>Macaulay Institute:</t>
        </r>
        <r>
          <rPr>
            <sz val="8"/>
            <rFont val="Tahoma"/>
            <family val="2"/>
          </rPr>
          <t xml:space="preserve">
4117.391</t>
        </r>
      </text>
    </comment>
    <comment ref="AN129" authorId="0">
      <text>
        <r>
          <rPr>
            <b/>
            <sz val="8"/>
            <rFont val="Tahoma"/>
            <family val="2"/>
          </rPr>
          <t>Macaulay Institute:</t>
        </r>
        <r>
          <rPr>
            <sz val="8"/>
            <rFont val="Tahoma"/>
            <family val="2"/>
          </rPr>
          <t xml:space="preserve">
866.25</t>
        </r>
      </text>
    </comment>
    <comment ref="AQ129" authorId="0">
      <text>
        <r>
          <rPr>
            <b/>
            <sz val="8"/>
            <rFont val="Tahoma"/>
            <family val="2"/>
          </rPr>
          <t>Macaulay Institute:</t>
        </r>
        <r>
          <rPr>
            <sz val="8"/>
            <rFont val="Tahoma"/>
            <family val="2"/>
          </rPr>
          <t xml:space="preserve">
1012.738</t>
        </r>
      </text>
    </comment>
    <comment ref="H131" authorId="0">
      <text>
        <r>
          <rPr>
            <b/>
            <sz val="8"/>
            <rFont val="Tahoma"/>
            <family val="2"/>
          </rPr>
          <t>Macaulay Institute:</t>
        </r>
        <r>
          <rPr>
            <sz val="8"/>
            <rFont val="Tahoma"/>
            <family val="2"/>
          </rPr>
          <t xml:space="preserve">
3.004</t>
        </r>
      </text>
    </comment>
    <comment ref="AD131" authorId="0">
      <text>
        <r>
          <rPr>
            <b/>
            <sz val="8"/>
            <rFont val="Tahoma"/>
            <family val="2"/>
          </rPr>
          <t>Macaulay Institute:</t>
        </r>
        <r>
          <rPr>
            <sz val="8"/>
            <rFont val="Tahoma"/>
            <family val="2"/>
          </rPr>
          <t xml:space="preserve">
109.2364</t>
        </r>
      </text>
    </comment>
    <comment ref="R151" authorId="0">
      <text>
        <r>
          <rPr>
            <b/>
            <sz val="8"/>
            <rFont val="Tahoma"/>
            <family val="2"/>
          </rPr>
          <t>Macaulay Institute:</t>
        </r>
        <r>
          <rPr>
            <sz val="8"/>
            <rFont val="Tahoma"/>
            <family val="2"/>
          </rPr>
          <t xml:space="preserve">
13.7400</t>
        </r>
      </text>
    </comment>
    <comment ref="X151" authorId="0">
      <text>
        <r>
          <rPr>
            <b/>
            <sz val="8"/>
            <rFont val="Tahoma"/>
            <family val="2"/>
          </rPr>
          <t>Macaulay Institute:</t>
        </r>
        <r>
          <rPr>
            <sz val="8"/>
            <rFont val="Tahoma"/>
            <family val="2"/>
          </rPr>
          <t xml:space="preserve">
15.410</t>
        </r>
      </text>
    </comment>
    <comment ref="AN151" authorId="0">
      <text>
        <r>
          <rPr>
            <b/>
            <sz val="8"/>
            <rFont val="Tahoma"/>
            <family val="2"/>
          </rPr>
          <t>Macaulay Institute:</t>
        </r>
        <r>
          <rPr>
            <sz val="8"/>
            <rFont val="Tahoma"/>
            <family val="2"/>
          </rPr>
          <t xml:space="preserve">
858.75</t>
        </r>
      </text>
    </comment>
    <comment ref="AQ151" authorId="0">
      <text>
        <r>
          <rPr>
            <b/>
            <sz val="8"/>
            <rFont val="Tahoma"/>
            <family val="2"/>
          </rPr>
          <t>Macaulay Institute:</t>
        </r>
        <r>
          <rPr>
            <sz val="8"/>
            <rFont val="Tahoma"/>
            <family val="2"/>
          </rPr>
          <t xml:space="preserve">
963.125</t>
        </r>
      </text>
    </comment>
  </commentList>
</comments>
</file>

<file path=xl/sharedStrings.xml><?xml version="1.0" encoding="utf-8"?>
<sst xmlns="http://schemas.openxmlformats.org/spreadsheetml/2006/main" count="402" uniqueCount="117">
  <si>
    <t>Fe</t>
  </si>
  <si>
    <t>Mn</t>
  </si>
  <si>
    <t>Al</t>
  </si>
  <si>
    <t>Si</t>
  </si>
  <si>
    <t>NH4-N</t>
  </si>
  <si>
    <t>NO3-N</t>
  </si>
  <si>
    <t>PO4-P</t>
  </si>
  <si>
    <t>K</t>
  </si>
  <si>
    <t>Ca</t>
  </si>
  <si>
    <t>Mg</t>
  </si>
  <si>
    <t>Na</t>
  </si>
  <si>
    <t>SO4-S</t>
  </si>
  <si>
    <t>Cl</t>
  </si>
  <si>
    <t>pH</t>
  </si>
  <si>
    <t>Temp</t>
  </si>
  <si>
    <t>Cond</t>
  </si>
  <si>
    <t>P</t>
  </si>
  <si>
    <t>S</t>
  </si>
  <si>
    <t>Cu</t>
  </si>
  <si>
    <t>Zn</t>
  </si>
  <si>
    <t>Sample No</t>
  </si>
  <si>
    <t>Date</t>
  </si>
  <si>
    <t>Bible No</t>
  </si>
  <si>
    <t>Deg.C</t>
  </si>
  <si>
    <t>Start</t>
  </si>
  <si>
    <t>Finish</t>
  </si>
  <si>
    <t>to</t>
  </si>
  <si>
    <t>H</t>
  </si>
  <si>
    <r>
      <t>NH</t>
    </r>
    <r>
      <rPr>
        <b/>
        <vertAlign val="subscript"/>
        <sz val="10"/>
        <rFont val="Arial"/>
        <family val="2"/>
      </rPr>
      <t>4</t>
    </r>
    <r>
      <rPr>
        <b/>
        <sz val="10"/>
        <rFont val="Arial"/>
        <family val="0"/>
      </rPr>
      <t xml:space="preserve">-N </t>
    </r>
  </si>
  <si>
    <r>
      <t>NO</t>
    </r>
    <r>
      <rPr>
        <b/>
        <vertAlign val="subscript"/>
        <sz val="10"/>
        <rFont val="Arial"/>
        <family val="2"/>
      </rPr>
      <t>3</t>
    </r>
    <r>
      <rPr>
        <b/>
        <sz val="10"/>
        <rFont val="Arial"/>
        <family val="0"/>
      </rPr>
      <t xml:space="preserve">-N </t>
    </r>
  </si>
  <si>
    <r>
      <t>PO</t>
    </r>
    <r>
      <rPr>
        <b/>
        <vertAlign val="subscript"/>
        <sz val="10"/>
        <rFont val="Arial"/>
        <family val="2"/>
      </rPr>
      <t>4</t>
    </r>
    <r>
      <rPr>
        <b/>
        <sz val="10"/>
        <rFont val="Arial"/>
        <family val="0"/>
      </rPr>
      <t>-P</t>
    </r>
  </si>
  <si>
    <r>
      <t>18</t>
    </r>
    <r>
      <rPr>
        <b/>
        <sz val="10"/>
        <rFont val="Arial"/>
        <family val="0"/>
      </rPr>
      <t>O</t>
    </r>
  </si>
  <si>
    <r>
      <t>mg</t>
    </r>
    <r>
      <rPr>
        <b/>
        <vertAlign val="superscript"/>
        <sz val="10"/>
        <rFont val="Arial"/>
        <family val="2"/>
      </rPr>
      <t>-1</t>
    </r>
  </si>
  <si>
    <t>Mharcaidh Mist Gauges</t>
  </si>
  <si>
    <t>Det Limits</t>
  </si>
  <si>
    <r>
      <t>ueql</t>
    </r>
    <r>
      <rPr>
        <b/>
        <vertAlign val="superscript"/>
        <sz val="10"/>
        <rFont val="Arial"/>
        <family val="2"/>
      </rPr>
      <t>-1</t>
    </r>
  </si>
  <si>
    <t>If insufficient sample for analysis cell has been left blank.</t>
  </si>
  <si>
    <t>Total Cations</t>
  </si>
  <si>
    <t>Total Anions</t>
  </si>
  <si>
    <t>C:A</t>
  </si>
  <si>
    <t>Alkalinity</t>
  </si>
  <si>
    <t>Na:Cl</t>
  </si>
  <si>
    <t>All data in cells highlighted in this colour are outliers.Click on cell to view deleted value.</t>
  </si>
  <si>
    <t>Inorganic N</t>
  </si>
  <si>
    <t>Volume</t>
  </si>
  <si>
    <t>mls</t>
  </si>
  <si>
    <t>&gt;4000</t>
  </si>
  <si>
    <t xml:space="preserve">Grid Reference </t>
  </si>
  <si>
    <t>Altitude</t>
  </si>
  <si>
    <t>Filter Gauge 7</t>
  </si>
  <si>
    <t>mg-1</t>
  </si>
  <si>
    <r>
      <t>ueql</t>
    </r>
    <r>
      <rPr>
        <b/>
        <vertAlign val="superscript"/>
        <sz val="10"/>
        <rFont val="Arial"/>
        <family val="2"/>
      </rPr>
      <t>-1</t>
    </r>
  </si>
  <si>
    <t>760m</t>
  </si>
  <si>
    <t>amf/2 FG7</t>
  </si>
  <si>
    <t>amf/6 FG7</t>
  </si>
  <si>
    <t>amf/7 FG7</t>
  </si>
  <si>
    <t>amf/11 FG7</t>
  </si>
  <si>
    <t>amf/14 FG7</t>
  </si>
  <si>
    <t>amf/17 FG7</t>
  </si>
  <si>
    <t>amf/20 FG7</t>
  </si>
  <si>
    <t>amf/23 FG7</t>
  </si>
  <si>
    <t>amf/26 FG7</t>
  </si>
  <si>
    <t>amf/29 FG7</t>
  </si>
  <si>
    <t>amf/32 FG7</t>
  </si>
  <si>
    <t>amf/35 FG7</t>
  </si>
  <si>
    <t>amf/3 FG7</t>
  </si>
  <si>
    <t>amf/9 FG7</t>
  </si>
  <si>
    <t>ams12 FG7</t>
  </si>
  <si>
    <t>amf/15 FG7</t>
  </si>
  <si>
    <t>amf/18 FG7</t>
  </si>
  <si>
    <t>amf/21 FG7</t>
  </si>
  <si>
    <t>amf/24 FG7</t>
  </si>
  <si>
    <t>amf/27 FG7</t>
  </si>
  <si>
    <t>amf/30 FG7</t>
  </si>
  <si>
    <t>amf/33 FG7</t>
  </si>
  <si>
    <t>amf/36 FG7</t>
  </si>
  <si>
    <t>amf/39 FG7</t>
  </si>
  <si>
    <t>amf/42 FG7</t>
  </si>
  <si>
    <t>amf/45 FG7</t>
  </si>
  <si>
    <t>amf/48 FG7</t>
  </si>
  <si>
    <t>amf/54 FG7</t>
  </si>
  <si>
    <t>amf/57 FG7</t>
  </si>
  <si>
    <t>amf/60 FG7</t>
  </si>
  <si>
    <t>amf/63 FG7</t>
  </si>
  <si>
    <t>amf/66 FG7</t>
  </si>
  <si>
    <t>amf/69 FG7</t>
  </si>
  <si>
    <t>amf/72 FG7</t>
  </si>
  <si>
    <t>amf/12 FG7</t>
  </si>
  <si>
    <t>amf/51 FG7</t>
  </si>
  <si>
    <t>1000+ some ice(not measured)</t>
  </si>
  <si>
    <t>amf/30FG7</t>
  </si>
  <si>
    <t>amf/33FG7</t>
  </si>
  <si>
    <t>amf/36FG7</t>
  </si>
  <si>
    <t>amf/39FG7</t>
  </si>
  <si>
    <t>amf/42FG7</t>
  </si>
  <si>
    <t>amf/45FG7</t>
  </si>
  <si>
    <t>amf/48FG7</t>
  </si>
  <si>
    <t>amf/51FG7</t>
  </si>
  <si>
    <t>amf/54FG7</t>
  </si>
  <si>
    <t>amf/57FG7</t>
  </si>
  <si>
    <t>amf/60FG7</t>
  </si>
  <si>
    <t>amf/18</t>
  </si>
  <si>
    <t>amf/21</t>
  </si>
  <si>
    <t>amf/24</t>
  </si>
  <si>
    <t>amf/27</t>
  </si>
  <si>
    <t>amf/30</t>
  </si>
  <si>
    <t>amf/33</t>
  </si>
  <si>
    <t>amf/36</t>
  </si>
  <si>
    <t>amf/39</t>
  </si>
  <si>
    <t>amf/42</t>
  </si>
  <si>
    <t>amf/45</t>
  </si>
  <si>
    <t>amf/48</t>
  </si>
  <si>
    <t xml:space="preserve">amf/51 </t>
  </si>
  <si>
    <t xml:space="preserve">amf/54 </t>
  </si>
  <si>
    <t xml:space="preserve">amf/57 </t>
  </si>
  <si>
    <t xml:space="preserve">amf/60 </t>
  </si>
  <si>
    <r>
      <t>µScm</t>
    </r>
    <r>
      <rPr>
        <b/>
        <vertAlign val="superscript"/>
        <sz val="10"/>
        <rFont val="Arial"/>
        <family val="2"/>
      </rPr>
      <t>-1</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</si>
</sst>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000"/>
    <numFmt numFmtId="174" formatCode="0.000000"/>
    <numFmt numFmtId="175" formatCode="0.00000"/>
    <numFmt numFmtId="176" formatCode="0.0"/>
    <numFmt numFmtId="177" formatCode="[$-809]dd\ mmmm\ yyyy"/>
    <numFmt numFmtId="178" formatCode="&quot;$&quot;#,##0.00"/>
    <numFmt numFmtId="179" formatCode="mmmm\ d\,\ yyyy"/>
    <numFmt numFmtId="180" formatCode="d\-mmm\-yyyy"/>
    <numFmt numFmtId="181" formatCode="mmm\-yyyy"/>
    <numFmt numFmtId="182" formatCode="0.0%"/>
    <numFmt numFmtId="183" formatCode="0_)"/>
    <numFmt numFmtId="184" formatCode="0.00%_)"/>
    <numFmt numFmtId="185" formatCode="[$-409]dddd\,\ mmmm\ dd\,\ yyyy"/>
    <numFmt numFmtId="186" formatCode="m/d/yyyy_)"/>
    <numFmt numFmtId="187" formatCode="0.00?%_)"/>
    <numFmt numFmtId="188" formatCode="0.0??%_)"/>
    <numFmt numFmtId="189" formatCode="yyyy"/>
  </numFmts>
  <fonts count="54">
    <font>
      <sz val="10"/>
      <name val="Arial"/>
      <family val="0"/>
    </font>
    <font>
      <b/>
      <sz val="10"/>
      <name val="Arial"/>
      <family val="0"/>
    </font>
    <font>
      <i/>
      <sz val="10"/>
      <name val="Arial"/>
      <family val="0"/>
    </font>
    <font>
      <b/>
      <i/>
      <sz val="10"/>
      <name val="Arial"/>
      <family val="0"/>
    </font>
    <font>
      <b/>
      <sz val="11"/>
      <name val="Arial"/>
      <family val="2"/>
    </font>
    <font>
      <b/>
      <vertAlign val="subscript"/>
      <sz val="10"/>
      <name val="Arial"/>
      <family val="2"/>
    </font>
    <font>
      <b/>
      <vertAlign val="superscript"/>
      <sz val="10"/>
      <name val="Arial"/>
      <family val="2"/>
    </font>
    <font>
      <b/>
      <sz val="10"/>
      <color indexed="10"/>
      <name val="Arial"/>
      <family val="2"/>
    </font>
    <font>
      <b/>
      <u val="single"/>
      <sz val="10"/>
      <color indexed="10"/>
      <name val="Arial"/>
      <family val="2"/>
    </font>
    <font>
      <b/>
      <sz val="12"/>
      <name val="Arial"/>
      <family val="2"/>
    </font>
    <font>
      <b/>
      <sz val="8"/>
      <name val="Tahoma"/>
      <family val="2"/>
    </font>
    <font>
      <sz val="8"/>
      <name val="Tahoma"/>
      <family val="2"/>
    </font>
    <font>
      <sz val="10"/>
      <color indexed="10"/>
      <name val="Arial"/>
      <family val="2"/>
    </font>
    <font>
      <b/>
      <sz val="10"/>
      <color indexed="61"/>
      <name val="Arial"/>
      <family val="2"/>
    </font>
    <font>
      <sz val="8"/>
      <name val="Arial"/>
      <family val="2"/>
    </font>
    <font>
      <b/>
      <sz val="10.75"/>
      <color indexed="8"/>
      <name val="Arial"/>
      <family val="0"/>
    </font>
    <font>
      <b/>
      <sz val="9"/>
      <color indexed="8"/>
      <name val="Arial"/>
      <family val="0"/>
    </font>
    <font>
      <sz val="10"/>
      <color indexed="8"/>
      <name val="Arial"/>
      <family val="2"/>
    </font>
    <font>
      <sz val="10"/>
      <color indexed="9"/>
      <name val="Arial"/>
      <family val="2"/>
    </font>
    <font>
      <sz val="10"/>
      <color indexed="2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i/>
      <sz val="8"/>
      <color indexed="8"/>
      <name val="Arial"/>
      <family val="0"/>
    </font>
    <font>
      <b/>
      <vertAlign val="superscript"/>
      <sz val="10.75"/>
      <color indexed="8"/>
      <name val="Arial"/>
      <family val="0"/>
    </font>
    <font>
      <b/>
      <sz val="12"/>
      <color indexed="8"/>
      <name val="Arial"/>
      <family val="0"/>
    </font>
    <font>
      <b/>
      <vertAlign val="subscript"/>
      <sz val="12"/>
      <color indexed="8"/>
      <name val="Arial"/>
      <family val="0"/>
    </font>
    <font>
      <b/>
      <vertAlign val="superscript"/>
      <sz val="12"/>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3"/>
        <bgColor indexed="64"/>
      </patternFill>
    </fill>
    <fill>
      <patternFill patternType="solid">
        <fgColor indexed="26"/>
        <bgColor indexed="64"/>
      </patternFill>
    </fill>
    <fill>
      <patternFill patternType="solid">
        <fgColor indexed="47"/>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99">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0" fillId="0" borderId="0" xfId="0" applyAlignment="1">
      <alignment horizontal="center"/>
    </xf>
    <xf numFmtId="15" fontId="0" fillId="0" borderId="0" xfId="0" applyNumberFormat="1" applyAlignment="1">
      <alignment horizontal="center"/>
    </xf>
    <xf numFmtId="172" fontId="1" fillId="0" borderId="0" xfId="0" applyNumberFormat="1" applyFont="1" applyAlignment="1">
      <alignment horizontal="center"/>
    </xf>
    <xf numFmtId="173" fontId="0" fillId="0" borderId="0" xfId="0" applyNumberFormat="1" applyAlignment="1">
      <alignment horizontal="center"/>
    </xf>
    <xf numFmtId="0" fontId="4" fillId="0" borderId="0" xfId="0" applyFont="1" applyAlignment="1">
      <alignment/>
    </xf>
    <xf numFmtId="172" fontId="0" fillId="0" borderId="0" xfId="0" applyNumberFormat="1" applyFont="1" applyAlignment="1">
      <alignment horizontal="center"/>
    </xf>
    <xf numFmtId="0" fontId="0" fillId="0" borderId="0" xfId="0" applyFont="1" applyAlignment="1">
      <alignment horizontal="center"/>
    </xf>
    <xf numFmtId="172" fontId="0" fillId="0" borderId="0" xfId="0" applyNumberFormat="1" applyFont="1" applyAlignment="1">
      <alignment horizontal="center"/>
    </xf>
    <xf numFmtId="0" fontId="0" fillId="33" borderId="0" xfId="0" applyFill="1" applyAlignment="1">
      <alignment horizontal="center"/>
    </xf>
    <xf numFmtId="0" fontId="1" fillId="33" borderId="0" xfId="0" applyFont="1" applyFill="1" applyAlignment="1">
      <alignment/>
    </xf>
    <xf numFmtId="15" fontId="9" fillId="0" borderId="0" xfId="0" applyNumberFormat="1" applyFont="1" applyBorder="1" applyAlignment="1">
      <alignment horizontal="left"/>
    </xf>
    <xf numFmtId="0" fontId="8" fillId="34" borderId="0" xfId="0" applyFont="1" applyFill="1" applyAlignment="1">
      <alignment horizontal="left"/>
    </xf>
    <xf numFmtId="0" fontId="7" fillId="34" borderId="0" xfId="0" applyFont="1" applyFill="1" applyAlignment="1">
      <alignment horizontal="center"/>
    </xf>
    <xf numFmtId="172" fontId="7" fillId="34" borderId="0" xfId="0" applyNumberFormat="1" applyFont="1" applyFill="1" applyAlignment="1">
      <alignment horizontal="center"/>
    </xf>
    <xf numFmtId="0" fontId="7" fillId="0" borderId="0" xfId="0" applyFont="1" applyFill="1" applyAlignment="1">
      <alignment horizontal="center"/>
    </xf>
    <xf numFmtId="0" fontId="0" fillId="0" borderId="0" xfId="0" applyFill="1" applyAlignment="1">
      <alignment/>
    </xf>
    <xf numFmtId="0" fontId="0" fillId="0" borderId="0" xfId="0" applyFill="1" applyAlignment="1">
      <alignment horizontal="center"/>
    </xf>
    <xf numFmtId="0" fontId="0" fillId="0" borderId="0" xfId="0" applyFont="1" applyFill="1" applyAlignment="1">
      <alignment horizontal="center"/>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xf>
    <xf numFmtId="0" fontId="1" fillId="0" borderId="0" xfId="0" applyFont="1" applyFill="1" applyAlignment="1">
      <alignment horizontal="center"/>
    </xf>
    <xf numFmtId="172" fontId="1" fillId="0" borderId="0" xfId="0" applyNumberFormat="1" applyFont="1" applyFill="1" applyAlignment="1">
      <alignment horizontal="center"/>
    </xf>
    <xf numFmtId="0" fontId="6" fillId="0" borderId="0" xfId="0" applyFont="1" applyFill="1" applyAlignment="1">
      <alignment horizontal="center"/>
    </xf>
    <xf numFmtId="173" fontId="12" fillId="0" borderId="0" xfId="0" applyNumberFormat="1" applyFont="1" applyAlignment="1">
      <alignment horizontal="center"/>
    </xf>
    <xf numFmtId="173" fontId="12" fillId="0" borderId="0" xfId="0" applyNumberFormat="1" applyFont="1" applyAlignment="1">
      <alignment/>
    </xf>
    <xf numFmtId="172" fontId="0" fillId="0" borderId="0" xfId="0" applyNumberFormat="1" applyAlignment="1">
      <alignment horizontal="center"/>
    </xf>
    <xf numFmtId="173" fontId="1" fillId="0" borderId="0" xfId="0" applyNumberFormat="1" applyFont="1" applyBorder="1" applyAlignment="1">
      <alignment horizontal="center"/>
    </xf>
    <xf numFmtId="173" fontId="1" fillId="0" borderId="0" xfId="0" applyNumberFormat="1" applyFont="1" applyAlignment="1">
      <alignment horizontal="center"/>
    </xf>
    <xf numFmtId="172" fontId="0" fillId="0" borderId="0" xfId="0" applyNumberFormat="1" applyFont="1" applyAlignment="1">
      <alignment horizontal="center"/>
    </xf>
    <xf numFmtId="172" fontId="0" fillId="33" borderId="0" xfId="0" applyNumberFormat="1" applyFont="1" applyFill="1" applyAlignment="1">
      <alignment horizontal="center"/>
    </xf>
    <xf numFmtId="172" fontId="0" fillId="0" borderId="0" xfId="0" applyNumberFormat="1" applyFont="1" applyFill="1" applyAlignment="1">
      <alignment horizontal="center"/>
    </xf>
    <xf numFmtId="172" fontId="0" fillId="0" borderId="0" xfId="0" applyNumberFormat="1" applyFill="1" applyAlignment="1">
      <alignment horizontal="center"/>
    </xf>
    <xf numFmtId="172" fontId="0" fillId="0" borderId="0" xfId="0" applyNumberFormat="1" applyFont="1" applyFill="1" applyAlignment="1">
      <alignment horizontal="center"/>
    </xf>
    <xf numFmtId="172" fontId="0" fillId="33" borderId="0" xfId="0" applyNumberFormat="1" applyFont="1" applyFill="1" applyAlignment="1">
      <alignment horizontal="center"/>
    </xf>
    <xf numFmtId="172" fontId="0" fillId="0" borderId="0" xfId="0" applyNumberFormat="1" applyFont="1" applyBorder="1" applyAlignment="1">
      <alignment horizontal="center"/>
    </xf>
    <xf numFmtId="1" fontId="1" fillId="0" borderId="0" xfId="0" applyNumberFormat="1" applyFont="1" applyAlignment="1">
      <alignment horizontal="center"/>
    </xf>
    <xf numFmtId="15" fontId="7" fillId="34" borderId="0" xfId="0" applyNumberFormat="1" applyFont="1" applyFill="1" applyAlignment="1">
      <alignment horizontal="center"/>
    </xf>
    <xf numFmtId="173" fontId="13" fillId="0" borderId="0" xfId="0" applyNumberFormat="1" applyFont="1" applyFill="1" applyAlignment="1">
      <alignment horizontal="left"/>
    </xf>
    <xf numFmtId="0" fontId="13" fillId="0" borderId="0" xfId="0" applyFont="1" applyAlignment="1">
      <alignment horizontal="left"/>
    </xf>
    <xf numFmtId="0" fontId="13" fillId="0" borderId="0" xfId="0" applyFont="1" applyAlignment="1">
      <alignment horizontal="center"/>
    </xf>
    <xf numFmtId="0" fontId="0" fillId="35" borderId="0" xfId="0" applyFill="1" applyAlignment="1">
      <alignment/>
    </xf>
    <xf numFmtId="15" fontId="4" fillId="0" borderId="0" xfId="0" applyNumberFormat="1" applyFont="1" applyAlignment="1">
      <alignment/>
    </xf>
    <xf numFmtId="0" fontId="1" fillId="0" borderId="0" xfId="0" applyFont="1" applyAlignment="1">
      <alignment/>
    </xf>
    <xf numFmtId="15" fontId="0" fillId="33" borderId="0" xfId="0" applyNumberFormat="1" applyFont="1" applyFill="1" applyAlignment="1">
      <alignment horizontal="center"/>
    </xf>
    <xf numFmtId="0" fontId="0" fillId="33" borderId="0" xfId="0" applyFont="1" applyFill="1" applyAlignment="1">
      <alignment horizontal="center"/>
    </xf>
    <xf numFmtId="15" fontId="1" fillId="0" borderId="0" xfId="0" applyNumberFormat="1" applyFont="1" applyAlignment="1">
      <alignment/>
    </xf>
    <xf numFmtId="1" fontId="7" fillId="0" borderId="0" xfId="0" applyNumberFormat="1" applyFont="1" applyFill="1" applyAlignment="1">
      <alignment horizontal="center"/>
    </xf>
    <xf numFmtId="173" fontId="7" fillId="0" borderId="0" xfId="0" applyNumberFormat="1" applyFont="1" applyAlignment="1">
      <alignment horizontal="center"/>
    </xf>
    <xf numFmtId="0" fontId="1" fillId="0" borderId="0" xfId="0" applyFont="1" applyAlignment="1">
      <alignment horizontal="center"/>
    </xf>
    <xf numFmtId="0" fontId="0" fillId="0" borderId="0" xfId="0" applyBorder="1" applyAlignment="1">
      <alignment/>
    </xf>
    <xf numFmtId="15" fontId="0" fillId="0" borderId="0" xfId="0" applyNumberFormat="1" applyAlignment="1">
      <alignment/>
    </xf>
    <xf numFmtId="15" fontId="0" fillId="0" borderId="0" xfId="0" applyNumberFormat="1" applyFont="1" applyAlignment="1">
      <alignment/>
    </xf>
    <xf numFmtId="1" fontId="0" fillId="0" borderId="0" xfId="0" applyNumberFormat="1" applyAlignment="1">
      <alignment horizontal="center"/>
    </xf>
    <xf numFmtId="0" fontId="0" fillId="0" borderId="0" xfId="0" applyBorder="1" applyAlignment="1">
      <alignment horizontal="center"/>
    </xf>
    <xf numFmtId="15" fontId="1" fillId="0" borderId="0" xfId="0" applyNumberFormat="1" applyFont="1" applyAlignment="1">
      <alignment horizontal="center"/>
    </xf>
    <xf numFmtId="15" fontId="1" fillId="0" borderId="0" xfId="0" applyNumberFormat="1" applyFont="1" applyAlignment="1">
      <alignment/>
    </xf>
    <xf numFmtId="1" fontId="1" fillId="0" borderId="0" xfId="0" applyNumberFormat="1" applyFont="1" applyAlignment="1">
      <alignment horizontal="center"/>
    </xf>
    <xf numFmtId="15" fontId="0" fillId="0" borderId="0" xfId="0" applyNumberFormat="1" applyBorder="1" applyAlignment="1">
      <alignment/>
    </xf>
    <xf numFmtId="15" fontId="1" fillId="0" borderId="0" xfId="0" applyNumberFormat="1" applyFont="1" applyBorder="1" applyAlignment="1">
      <alignment/>
    </xf>
    <xf numFmtId="172" fontId="0" fillId="0" borderId="0" xfId="0" applyNumberFormat="1" applyBorder="1" applyAlignment="1">
      <alignment horizontal="center"/>
    </xf>
    <xf numFmtId="1" fontId="0" fillId="0" borderId="0" xfId="0" applyNumberFormat="1" applyBorder="1" applyAlignment="1">
      <alignment horizontal="center"/>
    </xf>
    <xf numFmtId="0" fontId="1" fillId="0" borderId="0" xfId="0" applyFont="1" applyBorder="1" applyAlignment="1">
      <alignment/>
    </xf>
    <xf numFmtId="15" fontId="1" fillId="0" borderId="0" xfId="0" applyNumberFormat="1" applyFont="1" applyFill="1" applyAlignment="1">
      <alignment horizontal="centerContinuous"/>
    </xf>
    <xf numFmtId="0" fontId="1" fillId="0" borderId="0" xfId="0" applyFont="1" applyFill="1" applyAlignment="1">
      <alignment horizontal="centerContinuous"/>
    </xf>
    <xf numFmtId="0" fontId="1" fillId="0" borderId="0" xfId="0" applyFont="1" applyFill="1" applyAlignment="1">
      <alignment horizontal="centerContinuous"/>
    </xf>
    <xf numFmtId="15" fontId="1" fillId="0" borderId="0" xfId="0" applyNumberFormat="1" applyFont="1" applyFill="1" applyAlignment="1">
      <alignment horizontal="center"/>
    </xf>
    <xf numFmtId="173" fontId="12" fillId="0" borderId="0" xfId="0" applyNumberFormat="1" applyFont="1" applyFill="1" applyAlignment="1">
      <alignment horizontal="center"/>
    </xf>
    <xf numFmtId="173" fontId="0" fillId="0" borderId="0" xfId="0" applyNumberFormat="1" applyFill="1" applyAlignment="1">
      <alignment horizontal="center"/>
    </xf>
    <xf numFmtId="15" fontId="13" fillId="0" borderId="0" xfId="0" applyNumberFormat="1" applyFont="1" applyFill="1" applyAlignment="1">
      <alignment horizontal="center"/>
    </xf>
    <xf numFmtId="0" fontId="0" fillId="36" borderId="0" xfId="0" applyFont="1" applyFill="1" applyAlignment="1">
      <alignment horizontal="center"/>
    </xf>
    <xf numFmtId="172" fontId="0" fillId="0" borderId="0" xfId="0" applyNumberFormat="1" applyFont="1" applyAlignment="1">
      <alignment/>
    </xf>
    <xf numFmtId="173" fontId="1" fillId="0" borderId="0" xfId="0" applyNumberFormat="1" applyFont="1" applyAlignment="1">
      <alignment horizontal="center"/>
    </xf>
    <xf numFmtId="173" fontId="1" fillId="33" borderId="0" xfId="0" applyNumberFormat="1" applyFont="1" applyFill="1" applyAlignment="1">
      <alignment horizontal="center"/>
    </xf>
    <xf numFmtId="1" fontId="0" fillId="0" borderId="0" xfId="0" applyNumberFormat="1" applyAlignment="1">
      <alignment/>
    </xf>
    <xf numFmtId="172" fontId="0" fillId="0" borderId="0" xfId="0" applyNumberFormat="1" applyAlignment="1">
      <alignment/>
    </xf>
    <xf numFmtId="15" fontId="0" fillId="0" borderId="0" xfId="0" applyNumberFormat="1" applyFont="1" applyFill="1" applyAlignment="1">
      <alignment/>
    </xf>
    <xf numFmtId="172" fontId="0" fillId="0" borderId="0" xfId="0" applyNumberFormat="1" applyFont="1" applyFill="1" applyAlignment="1">
      <alignment/>
    </xf>
    <xf numFmtId="15" fontId="0" fillId="0" borderId="0" xfId="0" applyNumberFormat="1" applyFill="1" applyAlignment="1">
      <alignment horizontal="center"/>
    </xf>
    <xf numFmtId="172" fontId="0" fillId="33" borderId="0" xfId="0" applyNumberFormat="1" applyFill="1" applyAlignment="1">
      <alignment horizontal="center"/>
    </xf>
    <xf numFmtId="1" fontId="0" fillId="0" borderId="0" xfId="0" applyNumberFormat="1" applyFill="1" applyAlignment="1">
      <alignment horizontal="center"/>
    </xf>
    <xf numFmtId="1" fontId="0" fillId="33" borderId="0" xfId="0" applyNumberFormat="1" applyFill="1" applyAlignment="1">
      <alignment horizontal="center"/>
    </xf>
    <xf numFmtId="172" fontId="0" fillId="0" borderId="0" xfId="0" applyNumberFormat="1" applyFont="1" applyFill="1" applyAlignment="1">
      <alignment horizontal="center"/>
    </xf>
    <xf numFmtId="0" fontId="1" fillId="0" borderId="0" xfId="0" applyFont="1" applyBorder="1" applyAlignment="1">
      <alignment/>
    </xf>
    <xf numFmtId="0" fontId="1" fillId="0" borderId="0" xfId="0" applyFont="1" applyBorder="1" applyAlignment="1">
      <alignment horizontal="center"/>
    </xf>
    <xf numFmtId="173" fontId="0" fillId="0" borderId="0" xfId="0" applyNumberFormat="1" applyBorder="1" applyAlignment="1">
      <alignment horizontal="center"/>
    </xf>
    <xf numFmtId="173" fontId="0" fillId="0" borderId="0" xfId="0" applyNumberFormat="1" applyFont="1" applyAlignment="1">
      <alignment horizontal="center"/>
    </xf>
    <xf numFmtId="173" fontId="7" fillId="0" borderId="0" xfId="0" applyNumberFormat="1" applyFont="1" applyFill="1" applyAlignment="1">
      <alignment horizontal="center"/>
    </xf>
    <xf numFmtId="0" fontId="8" fillId="0" borderId="0" xfId="0" applyFont="1" applyFill="1" applyAlignment="1">
      <alignment horizontal="left"/>
    </xf>
    <xf numFmtId="15" fontId="7" fillId="0" borderId="0" xfId="0" applyNumberFormat="1" applyFont="1" applyFill="1" applyAlignment="1">
      <alignment horizontal="center"/>
    </xf>
    <xf numFmtId="172" fontId="7" fillId="0" borderId="0" xfId="0" applyNumberFormat="1" applyFont="1" applyFill="1" applyAlignment="1">
      <alignment horizontal="center"/>
    </xf>
    <xf numFmtId="173" fontId="12" fillId="0" borderId="0" xfId="0" applyNumberFormat="1" applyFont="1" applyFill="1" applyAlignment="1">
      <alignment/>
    </xf>
    <xf numFmtId="173" fontId="0" fillId="0" borderId="0" xfId="0" applyNumberFormat="1" applyFill="1" applyAlignment="1">
      <alignment/>
    </xf>
    <xf numFmtId="15" fontId="0" fillId="0" borderId="0" xfId="0" applyNumberFormat="1" applyFill="1" applyAlignment="1">
      <alignment/>
    </xf>
    <xf numFmtId="173" fontId="0" fillId="0" borderId="0" xfId="0" applyNumberFormat="1" applyFont="1" applyFill="1" applyAlignment="1">
      <alignment horizontal="center"/>
    </xf>
    <xf numFmtId="0" fontId="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Mist - Filter Gauge 7
Al</a:t>
            </a:r>
          </a:p>
        </c:rich>
      </c:tx>
      <c:layout>
        <c:manualLayout>
          <c:xMode val="factor"/>
          <c:yMode val="factor"/>
          <c:x val="0.00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'Filter Gauge 7 data'!$B$8:$B$156</c:f>
              <c:strCache>
                <c:ptCount val="149"/>
                <c:pt idx="0">
                  <c:v>33100</c:v>
                </c:pt>
                <c:pt idx="1">
                  <c:v>33107</c:v>
                </c:pt>
                <c:pt idx="2">
                  <c:v>33114</c:v>
                </c:pt>
                <c:pt idx="3">
                  <c:v>33122</c:v>
                </c:pt>
                <c:pt idx="4">
                  <c:v>33126</c:v>
                </c:pt>
                <c:pt idx="5">
                  <c:v>33138</c:v>
                </c:pt>
                <c:pt idx="6">
                  <c:v>33144</c:v>
                </c:pt>
                <c:pt idx="7">
                  <c:v>33149</c:v>
                </c:pt>
                <c:pt idx="8">
                  <c:v>33156</c:v>
                </c:pt>
                <c:pt idx="9">
                  <c:v>33163</c:v>
                </c:pt>
                <c:pt idx="10">
                  <c:v>33170</c:v>
                </c:pt>
                <c:pt idx="11">
                  <c:v>33177</c:v>
                </c:pt>
                <c:pt idx="12">
                  <c:v>33363</c:v>
                </c:pt>
                <c:pt idx="13">
                  <c:v>33373</c:v>
                </c:pt>
                <c:pt idx="14">
                  <c:v>33380</c:v>
                </c:pt>
                <c:pt idx="15">
                  <c:v>33387</c:v>
                </c:pt>
                <c:pt idx="16">
                  <c:v>33394</c:v>
                </c:pt>
                <c:pt idx="17">
                  <c:v>33401</c:v>
                </c:pt>
                <c:pt idx="18">
                  <c:v>33408</c:v>
                </c:pt>
                <c:pt idx="19">
                  <c:v>33415</c:v>
                </c:pt>
                <c:pt idx="20">
                  <c:v>33422</c:v>
                </c:pt>
                <c:pt idx="21">
                  <c:v>33429</c:v>
                </c:pt>
                <c:pt idx="22">
                  <c:v>33436</c:v>
                </c:pt>
                <c:pt idx="23">
                  <c:v>33443</c:v>
                </c:pt>
                <c:pt idx="24">
                  <c:v>33450</c:v>
                </c:pt>
                <c:pt idx="25">
                  <c:v>33457</c:v>
                </c:pt>
                <c:pt idx="26">
                  <c:v>33464</c:v>
                </c:pt>
                <c:pt idx="27">
                  <c:v>33471</c:v>
                </c:pt>
                <c:pt idx="28">
                  <c:v>33485</c:v>
                </c:pt>
                <c:pt idx="29">
                  <c:v>33492</c:v>
                </c:pt>
                <c:pt idx="30">
                  <c:v>33499</c:v>
                </c:pt>
                <c:pt idx="31">
                  <c:v>33513</c:v>
                </c:pt>
                <c:pt idx="32">
                  <c:v>33520</c:v>
                </c:pt>
                <c:pt idx="33">
                  <c:v>33527</c:v>
                </c:pt>
                <c:pt idx="34">
                  <c:v>33534</c:v>
                </c:pt>
                <c:pt idx="35">
                  <c:v>33744</c:v>
                </c:pt>
                <c:pt idx="36">
                  <c:v>33751</c:v>
                </c:pt>
                <c:pt idx="37">
                  <c:v>33758</c:v>
                </c:pt>
                <c:pt idx="38">
                  <c:v>33765</c:v>
                </c:pt>
                <c:pt idx="39">
                  <c:v>33772</c:v>
                </c:pt>
                <c:pt idx="40">
                  <c:v>33779</c:v>
                </c:pt>
                <c:pt idx="41">
                  <c:v>33786</c:v>
                </c:pt>
                <c:pt idx="42">
                  <c:v>33793</c:v>
                </c:pt>
                <c:pt idx="43">
                  <c:v>33800</c:v>
                </c:pt>
                <c:pt idx="44">
                  <c:v>33807</c:v>
                </c:pt>
                <c:pt idx="45">
                  <c:v>33814</c:v>
                </c:pt>
                <c:pt idx="46">
                  <c:v>33821</c:v>
                </c:pt>
                <c:pt idx="47">
                  <c:v>33828</c:v>
                </c:pt>
                <c:pt idx="48">
                  <c:v>33835</c:v>
                </c:pt>
                <c:pt idx="49">
                  <c:v>33842</c:v>
                </c:pt>
                <c:pt idx="50">
                  <c:v>33849</c:v>
                </c:pt>
                <c:pt idx="51">
                  <c:v>33856</c:v>
                </c:pt>
                <c:pt idx="52">
                  <c:v>33863</c:v>
                </c:pt>
                <c:pt idx="53">
                  <c:v>33870</c:v>
                </c:pt>
                <c:pt idx="54">
                  <c:v>33877</c:v>
                </c:pt>
                <c:pt idx="55">
                  <c:v>33884</c:v>
                </c:pt>
                <c:pt idx="56">
                  <c:v>33891</c:v>
                </c:pt>
                <c:pt idx="57">
                  <c:v>33898</c:v>
                </c:pt>
                <c:pt idx="58">
                  <c:v>34117</c:v>
                </c:pt>
                <c:pt idx="59">
                  <c:v>34125</c:v>
                </c:pt>
                <c:pt idx="60">
                  <c:v>34132</c:v>
                </c:pt>
                <c:pt idx="61">
                  <c:v>34139</c:v>
                </c:pt>
                <c:pt idx="62">
                  <c:v>34146</c:v>
                </c:pt>
                <c:pt idx="63">
                  <c:v>34168</c:v>
                </c:pt>
                <c:pt idx="64">
                  <c:v>34174</c:v>
                </c:pt>
                <c:pt idx="65">
                  <c:v>34181</c:v>
                </c:pt>
                <c:pt idx="66">
                  <c:v>34188</c:v>
                </c:pt>
                <c:pt idx="67">
                  <c:v>34202</c:v>
                </c:pt>
                <c:pt idx="68">
                  <c:v>34209</c:v>
                </c:pt>
                <c:pt idx="69">
                  <c:v>34216</c:v>
                </c:pt>
                <c:pt idx="70">
                  <c:v>34223</c:v>
                </c:pt>
                <c:pt idx="71">
                  <c:v>34230</c:v>
                </c:pt>
                <c:pt idx="72">
                  <c:v>34237</c:v>
                </c:pt>
                <c:pt idx="73">
                  <c:v>34251</c:v>
                </c:pt>
                <c:pt idx="74">
                  <c:v>34490</c:v>
                </c:pt>
                <c:pt idx="75">
                  <c:v>34497</c:v>
                </c:pt>
                <c:pt idx="76">
                  <c:v>34504</c:v>
                </c:pt>
                <c:pt idx="77">
                  <c:v>34511</c:v>
                </c:pt>
                <c:pt idx="78">
                  <c:v>34518</c:v>
                </c:pt>
                <c:pt idx="79">
                  <c:v>34525</c:v>
                </c:pt>
                <c:pt idx="80">
                  <c:v>34532</c:v>
                </c:pt>
                <c:pt idx="81">
                  <c:v>34539</c:v>
                </c:pt>
                <c:pt idx="82">
                  <c:v>34546</c:v>
                </c:pt>
                <c:pt idx="83">
                  <c:v>34553</c:v>
                </c:pt>
                <c:pt idx="84">
                  <c:v>34560</c:v>
                </c:pt>
                <c:pt idx="85">
                  <c:v>34567</c:v>
                </c:pt>
                <c:pt idx="86">
                  <c:v>34574</c:v>
                </c:pt>
                <c:pt idx="87">
                  <c:v>34609</c:v>
                </c:pt>
                <c:pt idx="88">
                  <c:v>34623</c:v>
                </c:pt>
                <c:pt idx="89">
                  <c:v>34637</c:v>
                </c:pt>
                <c:pt idx="90">
                  <c:v>34857</c:v>
                </c:pt>
                <c:pt idx="91">
                  <c:v>34864</c:v>
                </c:pt>
                <c:pt idx="92">
                  <c:v>34878</c:v>
                </c:pt>
                <c:pt idx="93">
                  <c:v>34885</c:v>
                </c:pt>
                <c:pt idx="94">
                  <c:v>34892</c:v>
                </c:pt>
                <c:pt idx="95">
                  <c:v>34899</c:v>
                </c:pt>
                <c:pt idx="96">
                  <c:v>34927</c:v>
                </c:pt>
                <c:pt idx="97">
                  <c:v>34934</c:v>
                </c:pt>
                <c:pt idx="98">
                  <c:v>34941</c:v>
                </c:pt>
                <c:pt idx="99">
                  <c:v>34948</c:v>
                </c:pt>
                <c:pt idx="100">
                  <c:v>34955</c:v>
                </c:pt>
                <c:pt idx="101">
                  <c:v>34962</c:v>
                </c:pt>
                <c:pt idx="102">
                  <c:v>34969</c:v>
                </c:pt>
                <c:pt idx="103">
                  <c:v>34976</c:v>
                </c:pt>
                <c:pt idx="104">
                  <c:v>34983</c:v>
                </c:pt>
                <c:pt idx="105">
                  <c:v>34990</c:v>
                </c:pt>
                <c:pt idx="106">
                  <c:v>34997</c:v>
                </c:pt>
                <c:pt idx="107">
                  <c:v>35004</c:v>
                </c:pt>
                <c:pt idx="108">
                  <c:v>35220</c:v>
                </c:pt>
                <c:pt idx="109">
                  <c:v>35227</c:v>
                </c:pt>
                <c:pt idx="110">
                  <c:v>35234</c:v>
                </c:pt>
                <c:pt idx="111">
                  <c:v>35241</c:v>
                </c:pt>
                <c:pt idx="112">
                  <c:v>35248</c:v>
                </c:pt>
                <c:pt idx="113">
                  <c:v>35255</c:v>
                </c:pt>
                <c:pt idx="114">
                  <c:v>35262</c:v>
                </c:pt>
                <c:pt idx="115">
                  <c:v>35283</c:v>
                </c:pt>
                <c:pt idx="116">
                  <c:v>35290</c:v>
                </c:pt>
                <c:pt idx="117">
                  <c:v>35297</c:v>
                </c:pt>
                <c:pt idx="118">
                  <c:v>35304</c:v>
                </c:pt>
                <c:pt idx="119">
                  <c:v>35311</c:v>
                </c:pt>
                <c:pt idx="120">
                  <c:v>35318</c:v>
                </c:pt>
                <c:pt idx="121">
                  <c:v>35325</c:v>
                </c:pt>
                <c:pt idx="122">
                  <c:v>35332</c:v>
                </c:pt>
                <c:pt idx="123">
                  <c:v>35339</c:v>
                </c:pt>
                <c:pt idx="124">
                  <c:v>35346</c:v>
                </c:pt>
                <c:pt idx="125">
                  <c:v>35353</c:v>
                </c:pt>
                <c:pt idx="126">
                  <c:v>35360</c:v>
                </c:pt>
                <c:pt idx="127">
                  <c:v>35367</c:v>
                </c:pt>
                <c:pt idx="128">
                  <c:v>35567</c:v>
                </c:pt>
                <c:pt idx="129">
                  <c:v>35574</c:v>
                </c:pt>
                <c:pt idx="130">
                  <c:v>35582</c:v>
                </c:pt>
                <c:pt idx="131">
                  <c:v>35589</c:v>
                </c:pt>
                <c:pt idx="132">
                  <c:v>35596</c:v>
                </c:pt>
                <c:pt idx="133">
                  <c:v>35603</c:v>
                </c:pt>
                <c:pt idx="134">
                  <c:v>35610</c:v>
                </c:pt>
                <c:pt idx="135">
                  <c:v>35617</c:v>
                </c:pt>
                <c:pt idx="136">
                  <c:v>35624</c:v>
                </c:pt>
                <c:pt idx="137">
                  <c:v>35631</c:v>
                </c:pt>
                <c:pt idx="138">
                  <c:v>35638</c:v>
                </c:pt>
                <c:pt idx="139">
                  <c:v>35652</c:v>
                </c:pt>
                <c:pt idx="140">
                  <c:v>35659</c:v>
                </c:pt>
                <c:pt idx="141">
                  <c:v>35666</c:v>
                </c:pt>
                <c:pt idx="142">
                  <c:v>35687</c:v>
                </c:pt>
                <c:pt idx="143">
                  <c:v>35694</c:v>
                </c:pt>
                <c:pt idx="144">
                  <c:v>35701</c:v>
                </c:pt>
                <c:pt idx="145">
                  <c:v>35708</c:v>
                </c:pt>
                <c:pt idx="146">
                  <c:v>35715</c:v>
                </c:pt>
                <c:pt idx="147">
                  <c:v>35722</c:v>
                </c:pt>
                <c:pt idx="148">
                  <c:v>35729</c:v>
                </c:pt>
              </c:strCache>
            </c:strRef>
          </c:cat>
          <c:val>
            <c:numRef>
              <c:f>'Filter Gauge 7 data'!$AE$8:$AE$156</c:f>
              <c:numCache>
                <c:ptCount val="149"/>
                <c:pt idx="0">
                  <c:v>2.2222222222222223</c:v>
                </c:pt>
                <c:pt idx="1">
                  <c:v>2.2222222222222223</c:v>
                </c:pt>
                <c:pt idx="2">
                  <c:v>2.2222222222222223</c:v>
                </c:pt>
                <c:pt idx="3">
                  <c:v>2.2222222222222223</c:v>
                </c:pt>
                <c:pt idx="4">
                  <c:v>2.2222222222222223</c:v>
                </c:pt>
                <c:pt idx="5">
                  <c:v>2.7666666666666666</c:v>
                </c:pt>
                <c:pt idx="6">
                  <c:v>2.2222222222222223</c:v>
                </c:pt>
                <c:pt idx="7">
                  <c:v>2.2222222222222223</c:v>
                </c:pt>
                <c:pt idx="8">
                  <c:v>6</c:v>
                </c:pt>
                <c:pt idx="9">
                  <c:v>18.111111111111114</c:v>
                </c:pt>
                <c:pt idx="10">
                  <c:v>2.977777777777778</c:v>
                </c:pt>
                <c:pt idx="11">
                  <c:v>2.2222222222222223</c:v>
                </c:pt>
                <c:pt idx="12">
                  <c:v>2.2222222222222223</c:v>
                </c:pt>
                <c:pt idx="13">
                  <c:v>2.2222222222222223</c:v>
                </c:pt>
                <c:pt idx="14">
                  <c:v>2.2222222222222223</c:v>
                </c:pt>
                <c:pt idx="15">
                  <c:v>2.2222222222222223</c:v>
                </c:pt>
                <c:pt idx="16">
                  <c:v>2.2222222222222223</c:v>
                </c:pt>
                <c:pt idx="17">
                  <c:v>2.5555555555555554</c:v>
                </c:pt>
                <c:pt idx="18">
                  <c:v>2.2222222222222223</c:v>
                </c:pt>
                <c:pt idx="19">
                  <c:v>2.2222222222222223</c:v>
                </c:pt>
                <c:pt idx="20">
                  <c:v>6.666666666666666</c:v>
                </c:pt>
                <c:pt idx="21">
                  <c:v>2.2222222222222223</c:v>
                </c:pt>
                <c:pt idx="22">
                  <c:v>3.111111111111111</c:v>
                </c:pt>
                <c:pt idx="23">
                  <c:v>9.333333333333334</c:v>
                </c:pt>
                <c:pt idx="24">
                  <c:v>7.444444444444445</c:v>
                </c:pt>
                <c:pt idx="25">
                  <c:v>5.522222222222223</c:v>
                </c:pt>
                <c:pt idx="26">
                  <c:v>2.2222222222222223</c:v>
                </c:pt>
                <c:pt idx="27">
                  <c:v>11.11111111111111</c:v>
                </c:pt>
                <c:pt idx="28">
                  <c:v>39</c:v>
                </c:pt>
                <c:pt idx="29">
                  <c:v>8.666666666666666</c:v>
                </c:pt>
                <c:pt idx="30">
                  <c:v>2.2222222222222223</c:v>
                </c:pt>
                <c:pt idx="31">
                  <c:v>3.111111111111111</c:v>
                </c:pt>
                <c:pt idx="32">
                  <c:v>7.555555555555556</c:v>
                </c:pt>
                <c:pt idx="33">
                  <c:v>2.2222222222222223</c:v>
                </c:pt>
                <c:pt idx="34">
                  <c:v>15.555555555555559</c:v>
                </c:pt>
                <c:pt idx="35">
                  <c:v>7.000000000000001</c:v>
                </c:pt>
                <c:pt idx="36">
                  <c:v>27.666666666666664</c:v>
                </c:pt>
                <c:pt idx="37">
                  <c:v>15.777777777777777</c:v>
                </c:pt>
                <c:pt idx="38">
                  <c:v>14.111111111111112</c:v>
                </c:pt>
                <c:pt idx="39">
                  <c:v>5.666666666666666</c:v>
                </c:pt>
                <c:pt idx="40">
                  <c:v>3.6555555555555554</c:v>
                </c:pt>
                <c:pt idx="41">
                  <c:v>6.444444444444445</c:v>
                </c:pt>
                <c:pt idx="42">
                  <c:v>3.3666666666666663</c:v>
                </c:pt>
                <c:pt idx="43">
                  <c:v>2.4888888888888885</c:v>
                </c:pt>
                <c:pt idx="44">
                  <c:v>4.333333333333333</c:v>
                </c:pt>
                <c:pt idx="45">
                  <c:v>3.911111111111112</c:v>
                </c:pt>
                <c:pt idx="46">
                  <c:v>2.2222222222222223</c:v>
                </c:pt>
                <c:pt idx="47">
                  <c:v>2.2222222222222223</c:v>
                </c:pt>
                <c:pt idx="48">
                  <c:v>3.6555555555555554</c:v>
                </c:pt>
                <c:pt idx="49">
                  <c:v>2.2222222222222223</c:v>
                </c:pt>
                <c:pt idx="50">
                  <c:v>2.2222222222222223</c:v>
                </c:pt>
                <c:pt idx="52">
                  <c:v>3.6</c:v>
                </c:pt>
                <c:pt idx="53">
                  <c:v>22.22222222222222</c:v>
                </c:pt>
                <c:pt idx="54">
                  <c:v>2.688888888888889</c:v>
                </c:pt>
                <c:pt idx="55">
                  <c:v>4.222222222222221</c:v>
                </c:pt>
                <c:pt idx="56">
                  <c:v>2.688888888888889</c:v>
                </c:pt>
                <c:pt idx="57">
                  <c:v>2.4222222222222225</c:v>
                </c:pt>
                <c:pt idx="58">
                  <c:v>3.0777777777777775</c:v>
                </c:pt>
                <c:pt idx="59">
                  <c:v>2.8777777777777778</c:v>
                </c:pt>
                <c:pt idx="60">
                  <c:v>4.944444444444444</c:v>
                </c:pt>
                <c:pt idx="61">
                  <c:v>2.2222222222222223</c:v>
                </c:pt>
                <c:pt idx="62">
                  <c:v>2.655555555555556</c:v>
                </c:pt>
                <c:pt idx="63">
                  <c:v>2.2222222222222223</c:v>
                </c:pt>
                <c:pt idx="64">
                  <c:v>2.2222222222222223</c:v>
                </c:pt>
                <c:pt idx="65">
                  <c:v>2.2222222222222223</c:v>
                </c:pt>
                <c:pt idx="66">
                  <c:v>2.2222222222222223</c:v>
                </c:pt>
                <c:pt idx="67">
                  <c:v>2.2222222222222223</c:v>
                </c:pt>
                <c:pt idx="68">
                  <c:v>2.2222222222222223</c:v>
                </c:pt>
                <c:pt idx="69">
                  <c:v>2.677777777777778</c:v>
                </c:pt>
                <c:pt idx="70">
                  <c:v>3.3666666666666663</c:v>
                </c:pt>
                <c:pt idx="71">
                  <c:v>4.188888888888889</c:v>
                </c:pt>
                <c:pt idx="72">
                  <c:v>2.2222222222222223</c:v>
                </c:pt>
                <c:pt idx="73">
                  <c:v>2.2222222222222223</c:v>
                </c:pt>
                <c:pt idx="74">
                  <c:v>2.2222222222222223</c:v>
                </c:pt>
                <c:pt idx="75">
                  <c:v>2.2222222222222223</c:v>
                </c:pt>
                <c:pt idx="76">
                  <c:v>2.2222222222222223</c:v>
                </c:pt>
                <c:pt idx="77">
                  <c:v>2.2222222222222223</c:v>
                </c:pt>
                <c:pt idx="78">
                  <c:v>12.88888888888889</c:v>
                </c:pt>
                <c:pt idx="79">
                  <c:v>2.2222222222222223</c:v>
                </c:pt>
                <c:pt idx="80">
                  <c:v>17.11111111111111</c:v>
                </c:pt>
                <c:pt idx="81">
                  <c:v>2.933333333333333</c:v>
                </c:pt>
                <c:pt idx="82">
                  <c:v>5.266666666666667</c:v>
                </c:pt>
                <c:pt idx="83">
                  <c:v>2.2222222222222223</c:v>
                </c:pt>
                <c:pt idx="84">
                  <c:v>3.3666666666666663</c:v>
                </c:pt>
                <c:pt idx="85">
                  <c:v>2.2222222222222223</c:v>
                </c:pt>
                <c:pt idx="86">
                  <c:v>3.1222222222222222</c:v>
                </c:pt>
                <c:pt idx="87">
                  <c:v>2.8</c:v>
                </c:pt>
                <c:pt idx="88">
                  <c:v>4.788888888888889</c:v>
                </c:pt>
                <c:pt idx="89">
                  <c:v>2.2222222222222223</c:v>
                </c:pt>
                <c:pt idx="90">
                  <c:v>2.2222222222222223</c:v>
                </c:pt>
                <c:pt idx="91">
                  <c:v>2.2222222222222223</c:v>
                </c:pt>
                <c:pt idx="92">
                  <c:v>2.2222222222222223</c:v>
                </c:pt>
                <c:pt idx="93">
                  <c:v>2.2222222222222223</c:v>
                </c:pt>
                <c:pt idx="94">
                  <c:v>2.2222222222222223</c:v>
                </c:pt>
                <c:pt idx="95">
                  <c:v>2.2222222222222223</c:v>
                </c:pt>
                <c:pt idx="96">
                  <c:v>3.5222222222222226</c:v>
                </c:pt>
                <c:pt idx="97">
                  <c:v>6.111111111111111</c:v>
                </c:pt>
                <c:pt idx="98">
                  <c:v>5.0777777777777775</c:v>
                </c:pt>
                <c:pt idx="99">
                  <c:v>2.5444444444444443</c:v>
                </c:pt>
                <c:pt idx="100">
                  <c:v>6.111111111111111</c:v>
                </c:pt>
                <c:pt idx="101">
                  <c:v>3.0444444444444443</c:v>
                </c:pt>
                <c:pt idx="102">
                  <c:v>2.533333333333333</c:v>
                </c:pt>
                <c:pt idx="103">
                  <c:v>3.555555555555556</c:v>
                </c:pt>
                <c:pt idx="104">
                  <c:v>6.555555555555555</c:v>
                </c:pt>
                <c:pt idx="105">
                  <c:v>5.0777777777777775</c:v>
                </c:pt>
                <c:pt idx="106">
                  <c:v>2.2222222222222223</c:v>
                </c:pt>
                <c:pt idx="107">
                  <c:v>2.2222222222222223</c:v>
                </c:pt>
                <c:pt idx="108">
                  <c:v>10.333333333333334</c:v>
                </c:pt>
                <c:pt idx="109">
                  <c:v>3.7</c:v>
                </c:pt>
                <c:pt idx="110">
                  <c:v>2.2222222222222223</c:v>
                </c:pt>
                <c:pt idx="111">
                  <c:v>2.2222222222222223</c:v>
                </c:pt>
                <c:pt idx="112">
                  <c:v>2.2222222222222223</c:v>
                </c:pt>
                <c:pt idx="113">
                  <c:v>2.7777777777777777</c:v>
                </c:pt>
                <c:pt idx="114">
                  <c:v>2.2222222222222223</c:v>
                </c:pt>
                <c:pt idx="115">
                  <c:v>13.222222222222221</c:v>
                </c:pt>
                <c:pt idx="116">
                  <c:v>12.555555555555555</c:v>
                </c:pt>
                <c:pt idx="117">
                  <c:v>4.2</c:v>
                </c:pt>
                <c:pt idx="118">
                  <c:v>2.9111111111111114</c:v>
                </c:pt>
                <c:pt idx="119">
                  <c:v>2.2222222222222223</c:v>
                </c:pt>
                <c:pt idx="120">
                  <c:v>2.2222222222222223</c:v>
                </c:pt>
                <c:pt idx="121">
                  <c:v>48.111111111111114</c:v>
                </c:pt>
                <c:pt idx="122">
                  <c:v>4.388888888888889</c:v>
                </c:pt>
                <c:pt idx="123">
                  <c:v>2.2222222222222223</c:v>
                </c:pt>
                <c:pt idx="124">
                  <c:v>4.7555555555555555</c:v>
                </c:pt>
                <c:pt idx="125">
                  <c:v>5.544444444444444</c:v>
                </c:pt>
                <c:pt idx="126">
                  <c:v>2.3777777777777778</c:v>
                </c:pt>
                <c:pt idx="127">
                  <c:v>3.9555555555555557</c:v>
                </c:pt>
                <c:pt idx="128">
                  <c:v>2.6222222222222222</c:v>
                </c:pt>
                <c:pt idx="129">
                  <c:v>5.388888888888889</c:v>
                </c:pt>
                <c:pt idx="130">
                  <c:v>3.4555555555555553</c:v>
                </c:pt>
                <c:pt idx="131">
                  <c:v>2.4888888888888885</c:v>
                </c:pt>
                <c:pt idx="132">
                  <c:v>2.2222222222222223</c:v>
                </c:pt>
                <c:pt idx="133">
                  <c:v>2.2222222222222223</c:v>
                </c:pt>
                <c:pt idx="134">
                  <c:v>6.888888888888889</c:v>
                </c:pt>
                <c:pt idx="135">
                  <c:v>16</c:v>
                </c:pt>
                <c:pt idx="136">
                  <c:v>2.2222222222222223</c:v>
                </c:pt>
                <c:pt idx="137">
                  <c:v>2.2222222222222223</c:v>
                </c:pt>
                <c:pt idx="138">
                  <c:v>2.2222222222222223</c:v>
                </c:pt>
                <c:pt idx="139">
                  <c:v>2.5566666666666666</c:v>
                </c:pt>
                <c:pt idx="140">
                  <c:v>2.9655555555555555</c:v>
                </c:pt>
                <c:pt idx="141">
                  <c:v>2.2222222222222223</c:v>
                </c:pt>
                <c:pt idx="142">
                  <c:v>2.2222222222222223</c:v>
                </c:pt>
                <c:pt idx="143">
                  <c:v>6.214444444444444</c:v>
                </c:pt>
                <c:pt idx="144">
                  <c:v>2.2222222222222223</c:v>
                </c:pt>
                <c:pt idx="145">
                  <c:v>2.2222222222222223</c:v>
                </c:pt>
                <c:pt idx="146">
                  <c:v>2.2222222222222223</c:v>
                </c:pt>
                <c:pt idx="147">
                  <c:v>2.2222222222222223</c:v>
                </c:pt>
                <c:pt idx="148">
                  <c:v>2.5255555555555556</c:v>
                </c:pt>
              </c:numCache>
            </c:numRef>
          </c:val>
          <c:smooth val="0"/>
        </c:ser>
        <c:marker val="1"/>
        <c:axId val="49740878"/>
        <c:axId val="23746999"/>
      </c:lineChart>
      <c:dateAx>
        <c:axId val="49740878"/>
        <c:scaling>
          <c:orientation val="minMax"/>
          <c:max val="35796"/>
          <c:min val="32874"/>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0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3746999"/>
        <c:crosses val="autoZero"/>
        <c:auto val="0"/>
        <c:baseTimeUnit val="days"/>
        <c:majorUnit val="12"/>
        <c:majorTimeUnit val="months"/>
        <c:minorUnit val="12"/>
        <c:minorTimeUnit val="months"/>
        <c:noMultiLvlLbl val="0"/>
      </c:dateAx>
      <c:valAx>
        <c:axId val="23746999"/>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49740878"/>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Mist - Filter Gauge 7
Inorganic N</a:t>
            </a:r>
          </a:p>
        </c:rich>
      </c:tx>
      <c:layout>
        <c:manualLayout>
          <c:xMode val="factor"/>
          <c:yMode val="factor"/>
          <c:x val="0.00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'Filter Gauge 7 data'!$B$8:$B$156</c:f>
              <c:strCache>
                <c:ptCount val="149"/>
                <c:pt idx="0">
                  <c:v>33100</c:v>
                </c:pt>
                <c:pt idx="1">
                  <c:v>33107</c:v>
                </c:pt>
                <c:pt idx="2">
                  <c:v>33114</c:v>
                </c:pt>
                <c:pt idx="3">
                  <c:v>33122</c:v>
                </c:pt>
                <c:pt idx="4">
                  <c:v>33126</c:v>
                </c:pt>
                <c:pt idx="5">
                  <c:v>33138</c:v>
                </c:pt>
                <c:pt idx="6">
                  <c:v>33144</c:v>
                </c:pt>
                <c:pt idx="7">
                  <c:v>33149</c:v>
                </c:pt>
                <c:pt idx="8">
                  <c:v>33156</c:v>
                </c:pt>
                <c:pt idx="9">
                  <c:v>33163</c:v>
                </c:pt>
                <c:pt idx="10">
                  <c:v>33170</c:v>
                </c:pt>
                <c:pt idx="11">
                  <c:v>33177</c:v>
                </c:pt>
                <c:pt idx="12">
                  <c:v>33363</c:v>
                </c:pt>
                <c:pt idx="13">
                  <c:v>33373</c:v>
                </c:pt>
                <c:pt idx="14">
                  <c:v>33380</c:v>
                </c:pt>
                <c:pt idx="15">
                  <c:v>33387</c:v>
                </c:pt>
                <c:pt idx="16">
                  <c:v>33394</c:v>
                </c:pt>
                <c:pt idx="17">
                  <c:v>33401</c:v>
                </c:pt>
                <c:pt idx="18">
                  <c:v>33408</c:v>
                </c:pt>
                <c:pt idx="19">
                  <c:v>33415</c:v>
                </c:pt>
                <c:pt idx="20">
                  <c:v>33422</c:v>
                </c:pt>
                <c:pt idx="21">
                  <c:v>33429</c:v>
                </c:pt>
                <c:pt idx="22">
                  <c:v>33436</c:v>
                </c:pt>
                <c:pt idx="23">
                  <c:v>33443</c:v>
                </c:pt>
                <c:pt idx="24">
                  <c:v>33450</c:v>
                </c:pt>
                <c:pt idx="25">
                  <c:v>33457</c:v>
                </c:pt>
                <c:pt idx="26">
                  <c:v>33464</c:v>
                </c:pt>
                <c:pt idx="27">
                  <c:v>33471</c:v>
                </c:pt>
                <c:pt idx="28">
                  <c:v>33485</c:v>
                </c:pt>
                <c:pt idx="29">
                  <c:v>33492</c:v>
                </c:pt>
                <c:pt idx="30">
                  <c:v>33499</c:v>
                </c:pt>
                <c:pt idx="31">
                  <c:v>33513</c:v>
                </c:pt>
                <c:pt idx="32">
                  <c:v>33520</c:v>
                </c:pt>
                <c:pt idx="33">
                  <c:v>33527</c:v>
                </c:pt>
                <c:pt idx="34">
                  <c:v>33534</c:v>
                </c:pt>
                <c:pt idx="35">
                  <c:v>33744</c:v>
                </c:pt>
                <c:pt idx="36">
                  <c:v>33751</c:v>
                </c:pt>
                <c:pt idx="37">
                  <c:v>33758</c:v>
                </c:pt>
                <c:pt idx="38">
                  <c:v>33765</c:v>
                </c:pt>
                <c:pt idx="39">
                  <c:v>33772</c:v>
                </c:pt>
                <c:pt idx="40">
                  <c:v>33779</c:v>
                </c:pt>
                <c:pt idx="41">
                  <c:v>33786</c:v>
                </c:pt>
                <c:pt idx="42">
                  <c:v>33793</c:v>
                </c:pt>
                <c:pt idx="43">
                  <c:v>33800</c:v>
                </c:pt>
                <c:pt idx="44">
                  <c:v>33807</c:v>
                </c:pt>
                <c:pt idx="45">
                  <c:v>33814</c:v>
                </c:pt>
                <c:pt idx="46">
                  <c:v>33821</c:v>
                </c:pt>
                <c:pt idx="47">
                  <c:v>33828</c:v>
                </c:pt>
                <c:pt idx="48">
                  <c:v>33835</c:v>
                </c:pt>
                <c:pt idx="49">
                  <c:v>33842</c:v>
                </c:pt>
                <c:pt idx="50">
                  <c:v>33849</c:v>
                </c:pt>
                <c:pt idx="51">
                  <c:v>33856</c:v>
                </c:pt>
                <c:pt idx="52">
                  <c:v>33863</c:v>
                </c:pt>
                <c:pt idx="53">
                  <c:v>33870</c:v>
                </c:pt>
                <c:pt idx="54">
                  <c:v>33877</c:v>
                </c:pt>
                <c:pt idx="55">
                  <c:v>33884</c:v>
                </c:pt>
                <c:pt idx="56">
                  <c:v>33891</c:v>
                </c:pt>
                <c:pt idx="57">
                  <c:v>33898</c:v>
                </c:pt>
                <c:pt idx="58">
                  <c:v>34117</c:v>
                </c:pt>
                <c:pt idx="59">
                  <c:v>34125</c:v>
                </c:pt>
                <c:pt idx="60">
                  <c:v>34132</c:v>
                </c:pt>
                <c:pt idx="61">
                  <c:v>34139</c:v>
                </c:pt>
                <c:pt idx="62">
                  <c:v>34146</c:v>
                </c:pt>
                <c:pt idx="63">
                  <c:v>34168</c:v>
                </c:pt>
                <c:pt idx="64">
                  <c:v>34174</c:v>
                </c:pt>
                <c:pt idx="65">
                  <c:v>34181</c:v>
                </c:pt>
                <c:pt idx="66">
                  <c:v>34188</c:v>
                </c:pt>
                <c:pt idx="67">
                  <c:v>34202</c:v>
                </c:pt>
                <c:pt idx="68">
                  <c:v>34209</c:v>
                </c:pt>
                <c:pt idx="69">
                  <c:v>34216</c:v>
                </c:pt>
                <c:pt idx="70">
                  <c:v>34223</c:v>
                </c:pt>
                <c:pt idx="71">
                  <c:v>34230</c:v>
                </c:pt>
                <c:pt idx="72">
                  <c:v>34237</c:v>
                </c:pt>
                <c:pt idx="73">
                  <c:v>34251</c:v>
                </c:pt>
                <c:pt idx="74">
                  <c:v>34490</c:v>
                </c:pt>
                <c:pt idx="75">
                  <c:v>34497</c:v>
                </c:pt>
                <c:pt idx="76">
                  <c:v>34504</c:v>
                </c:pt>
                <c:pt idx="77">
                  <c:v>34511</c:v>
                </c:pt>
                <c:pt idx="78">
                  <c:v>34518</c:v>
                </c:pt>
                <c:pt idx="79">
                  <c:v>34525</c:v>
                </c:pt>
                <c:pt idx="80">
                  <c:v>34532</c:v>
                </c:pt>
                <c:pt idx="81">
                  <c:v>34539</c:v>
                </c:pt>
                <c:pt idx="82">
                  <c:v>34546</c:v>
                </c:pt>
                <c:pt idx="83">
                  <c:v>34553</c:v>
                </c:pt>
                <c:pt idx="84">
                  <c:v>34560</c:v>
                </c:pt>
                <c:pt idx="85">
                  <c:v>34567</c:v>
                </c:pt>
                <c:pt idx="86">
                  <c:v>34574</c:v>
                </c:pt>
                <c:pt idx="87">
                  <c:v>34609</c:v>
                </c:pt>
                <c:pt idx="88">
                  <c:v>34623</c:v>
                </c:pt>
                <c:pt idx="89">
                  <c:v>34637</c:v>
                </c:pt>
                <c:pt idx="90">
                  <c:v>34857</c:v>
                </c:pt>
                <c:pt idx="91">
                  <c:v>34864</c:v>
                </c:pt>
                <c:pt idx="92">
                  <c:v>34878</c:v>
                </c:pt>
                <c:pt idx="93">
                  <c:v>34885</c:v>
                </c:pt>
                <c:pt idx="94">
                  <c:v>34892</c:v>
                </c:pt>
                <c:pt idx="95">
                  <c:v>34899</c:v>
                </c:pt>
                <c:pt idx="96">
                  <c:v>34927</c:v>
                </c:pt>
                <c:pt idx="97">
                  <c:v>34934</c:v>
                </c:pt>
                <c:pt idx="98">
                  <c:v>34941</c:v>
                </c:pt>
                <c:pt idx="99">
                  <c:v>34948</c:v>
                </c:pt>
                <c:pt idx="100">
                  <c:v>34955</c:v>
                </c:pt>
                <c:pt idx="101">
                  <c:v>34962</c:v>
                </c:pt>
                <c:pt idx="102">
                  <c:v>34969</c:v>
                </c:pt>
                <c:pt idx="103">
                  <c:v>34976</c:v>
                </c:pt>
                <c:pt idx="104">
                  <c:v>34983</c:v>
                </c:pt>
                <c:pt idx="105">
                  <c:v>34990</c:v>
                </c:pt>
                <c:pt idx="106">
                  <c:v>34997</c:v>
                </c:pt>
                <c:pt idx="107">
                  <c:v>35004</c:v>
                </c:pt>
                <c:pt idx="108">
                  <c:v>35220</c:v>
                </c:pt>
                <c:pt idx="109">
                  <c:v>35227</c:v>
                </c:pt>
                <c:pt idx="110">
                  <c:v>35234</c:v>
                </c:pt>
                <c:pt idx="111">
                  <c:v>35241</c:v>
                </c:pt>
                <c:pt idx="112">
                  <c:v>35248</c:v>
                </c:pt>
                <c:pt idx="113">
                  <c:v>35255</c:v>
                </c:pt>
                <c:pt idx="114">
                  <c:v>35262</c:v>
                </c:pt>
                <c:pt idx="115">
                  <c:v>35283</c:v>
                </c:pt>
                <c:pt idx="116">
                  <c:v>35290</c:v>
                </c:pt>
                <c:pt idx="117">
                  <c:v>35297</c:v>
                </c:pt>
                <c:pt idx="118">
                  <c:v>35304</c:v>
                </c:pt>
                <c:pt idx="119">
                  <c:v>35311</c:v>
                </c:pt>
                <c:pt idx="120">
                  <c:v>35318</c:v>
                </c:pt>
                <c:pt idx="121">
                  <c:v>35325</c:v>
                </c:pt>
                <c:pt idx="122">
                  <c:v>35332</c:v>
                </c:pt>
                <c:pt idx="123">
                  <c:v>35339</c:v>
                </c:pt>
                <c:pt idx="124">
                  <c:v>35346</c:v>
                </c:pt>
                <c:pt idx="125">
                  <c:v>35353</c:v>
                </c:pt>
                <c:pt idx="126">
                  <c:v>35360</c:v>
                </c:pt>
                <c:pt idx="127">
                  <c:v>35367</c:v>
                </c:pt>
                <c:pt idx="128">
                  <c:v>35567</c:v>
                </c:pt>
                <c:pt idx="129">
                  <c:v>35574</c:v>
                </c:pt>
                <c:pt idx="130">
                  <c:v>35582</c:v>
                </c:pt>
                <c:pt idx="131">
                  <c:v>35589</c:v>
                </c:pt>
                <c:pt idx="132">
                  <c:v>35596</c:v>
                </c:pt>
                <c:pt idx="133">
                  <c:v>35603</c:v>
                </c:pt>
                <c:pt idx="134">
                  <c:v>35610</c:v>
                </c:pt>
                <c:pt idx="135">
                  <c:v>35617</c:v>
                </c:pt>
                <c:pt idx="136">
                  <c:v>35624</c:v>
                </c:pt>
                <c:pt idx="137">
                  <c:v>35631</c:v>
                </c:pt>
                <c:pt idx="138">
                  <c:v>35638</c:v>
                </c:pt>
                <c:pt idx="139">
                  <c:v>35652</c:v>
                </c:pt>
                <c:pt idx="140">
                  <c:v>35659</c:v>
                </c:pt>
                <c:pt idx="141">
                  <c:v>35666</c:v>
                </c:pt>
                <c:pt idx="142">
                  <c:v>35687</c:v>
                </c:pt>
                <c:pt idx="143">
                  <c:v>35694</c:v>
                </c:pt>
                <c:pt idx="144">
                  <c:v>35701</c:v>
                </c:pt>
                <c:pt idx="145">
                  <c:v>35708</c:v>
                </c:pt>
                <c:pt idx="146">
                  <c:v>35715</c:v>
                </c:pt>
                <c:pt idx="147">
                  <c:v>35722</c:v>
                </c:pt>
                <c:pt idx="148">
                  <c:v>35729</c:v>
                </c:pt>
              </c:strCache>
            </c:strRef>
          </c:cat>
          <c:val>
            <c:numRef>
              <c:f>'Filter Gauge 7 data'!$AU$8:$AU$156</c:f>
              <c:numCache>
                <c:ptCount val="149"/>
                <c:pt idx="0">
                  <c:v>48.785714285714285</c:v>
                </c:pt>
                <c:pt idx="1">
                  <c:v>41.42857142857143</c:v>
                </c:pt>
                <c:pt idx="2">
                  <c:v>15.928571428571427</c:v>
                </c:pt>
                <c:pt idx="3">
                  <c:v>26.357142857142854</c:v>
                </c:pt>
                <c:pt idx="4">
                  <c:v>108.21428571428572</c:v>
                </c:pt>
                <c:pt idx="5">
                  <c:v>51</c:v>
                </c:pt>
                <c:pt idx="6">
                  <c:v>5.857142857142857</c:v>
                </c:pt>
                <c:pt idx="7">
                  <c:v>12.642857142857142</c:v>
                </c:pt>
                <c:pt idx="8">
                  <c:v>48.214285714285715</c:v>
                </c:pt>
                <c:pt idx="9">
                  <c:v>235.07142857142856</c:v>
                </c:pt>
                <c:pt idx="10">
                  <c:v>300.8571428571429</c:v>
                </c:pt>
                <c:pt idx="11">
                  <c:v>38.92857142857143</c:v>
                </c:pt>
                <c:pt idx="12">
                  <c:v>37.285714285714285</c:v>
                </c:pt>
                <c:pt idx="13">
                  <c:v>27.642857142857142</c:v>
                </c:pt>
                <c:pt idx="14">
                  <c:v>72.14285714285714</c:v>
                </c:pt>
                <c:pt idx="15">
                  <c:v>50.14285714285714</c:v>
                </c:pt>
                <c:pt idx="16">
                  <c:v>37.142857142857146</c:v>
                </c:pt>
                <c:pt idx="17">
                  <c:v>20.71428571428571</c:v>
                </c:pt>
                <c:pt idx="18">
                  <c:v>35.92857142857142</c:v>
                </c:pt>
                <c:pt idx="19">
                  <c:v>51.35714285714286</c:v>
                </c:pt>
                <c:pt idx="20">
                  <c:v>157.92857142857144</c:v>
                </c:pt>
                <c:pt idx="21">
                  <c:v>105.42857142857143</c:v>
                </c:pt>
                <c:pt idx="22">
                  <c:v>139.85714285714283</c:v>
                </c:pt>
                <c:pt idx="23">
                  <c:v>313.2857142857143</c:v>
                </c:pt>
                <c:pt idx="24">
                  <c:v>196.85714285714283</c:v>
                </c:pt>
                <c:pt idx="25">
                  <c:v>28.214285714285715</c:v>
                </c:pt>
                <c:pt idx="26">
                  <c:v>16.428571428571427</c:v>
                </c:pt>
                <c:pt idx="27">
                  <c:v>248.92857142857144</c:v>
                </c:pt>
                <c:pt idx="28">
                  <c:v>765.0000000000001</c:v>
                </c:pt>
                <c:pt idx="29">
                  <c:v>106.14285714285714</c:v>
                </c:pt>
                <c:pt idx="30">
                  <c:v>16.214285714285715</c:v>
                </c:pt>
                <c:pt idx="31">
                  <c:v>30.642857142857146</c:v>
                </c:pt>
                <c:pt idx="32">
                  <c:v>246.28571428571428</c:v>
                </c:pt>
                <c:pt idx="33">
                  <c:v>6.285714285714286</c:v>
                </c:pt>
                <c:pt idx="34">
                  <c:v>415.42857142857144</c:v>
                </c:pt>
                <c:pt idx="35">
                  <c:v>161.64285714285717</c:v>
                </c:pt>
                <c:pt idx="36">
                  <c:v>676.4285714285713</c:v>
                </c:pt>
                <c:pt idx="37">
                  <c:v>223.42857142857144</c:v>
                </c:pt>
                <c:pt idx="38">
                  <c:v>171.14285714285717</c:v>
                </c:pt>
                <c:pt idx="39">
                  <c:v>46.35714285714286</c:v>
                </c:pt>
                <c:pt idx="40">
                  <c:v>67.5</c:v>
                </c:pt>
                <c:pt idx="41">
                  <c:v>190.28571428571428</c:v>
                </c:pt>
                <c:pt idx="42">
                  <c:v>174.35714285714286</c:v>
                </c:pt>
                <c:pt idx="43">
                  <c:v>55.78571428571429</c:v>
                </c:pt>
                <c:pt idx="44">
                  <c:v>36.642857142857146</c:v>
                </c:pt>
                <c:pt idx="45">
                  <c:v>15.857142857142856</c:v>
                </c:pt>
                <c:pt idx="46">
                  <c:v>25.857142857142858</c:v>
                </c:pt>
                <c:pt idx="47">
                  <c:v>27.64285714285714</c:v>
                </c:pt>
                <c:pt idx="48">
                  <c:v>46.5</c:v>
                </c:pt>
                <c:pt idx="49">
                  <c:v>7.2857142857142865</c:v>
                </c:pt>
                <c:pt idx="50">
                  <c:v>5.642857142857143</c:v>
                </c:pt>
                <c:pt idx="51">
                  <c:v>108.64285714285712</c:v>
                </c:pt>
                <c:pt idx="52">
                  <c:v>69.35714285714286</c:v>
                </c:pt>
                <c:pt idx="53">
                  <c:v>443.85714285714283</c:v>
                </c:pt>
                <c:pt idx="54">
                  <c:v>58.64285714285714</c:v>
                </c:pt>
                <c:pt idx="55">
                  <c:v>19.92857142857143</c:v>
                </c:pt>
                <c:pt idx="56">
                  <c:v>5.142857142857143</c:v>
                </c:pt>
                <c:pt idx="57">
                  <c:v>57.5</c:v>
                </c:pt>
                <c:pt idx="58">
                  <c:v>87.28571428571428</c:v>
                </c:pt>
                <c:pt idx="59">
                  <c:v>292.2142857142857</c:v>
                </c:pt>
                <c:pt idx="60">
                  <c:v>73.85714285714286</c:v>
                </c:pt>
                <c:pt idx="61">
                  <c:v>21.92857142857143</c:v>
                </c:pt>
                <c:pt idx="62">
                  <c:v>67.28571428571429</c:v>
                </c:pt>
                <c:pt idx="63">
                  <c:v>45.142857142857146</c:v>
                </c:pt>
                <c:pt idx="64">
                  <c:v>9.357142857142856</c:v>
                </c:pt>
                <c:pt idx="65">
                  <c:v>48.14285714285714</c:v>
                </c:pt>
                <c:pt idx="66">
                  <c:v>2.5</c:v>
                </c:pt>
                <c:pt idx="67">
                  <c:v>9.785714285714285</c:v>
                </c:pt>
                <c:pt idx="68">
                  <c:v>24.642857142857142</c:v>
                </c:pt>
                <c:pt idx="69">
                  <c:v>165.14285714285714</c:v>
                </c:pt>
                <c:pt idx="70">
                  <c:v>85.14285714285714</c:v>
                </c:pt>
                <c:pt idx="71">
                  <c:v>156.21428571428572</c:v>
                </c:pt>
                <c:pt idx="72">
                  <c:v>46.35714285714286</c:v>
                </c:pt>
                <c:pt idx="73">
                  <c:v>30.928571428571427</c:v>
                </c:pt>
                <c:pt idx="74">
                  <c:v>12.14285714285714</c:v>
                </c:pt>
                <c:pt idx="75">
                  <c:v>7.071428571428572</c:v>
                </c:pt>
                <c:pt idx="76">
                  <c:v>55.35714285714286</c:v>
                </c:pt>
                <c:pt idx="77">
                  <c:v>40.35714285714286</c:v>
                </c:pt>
                <c:pt idx="78">
                  <c:v>467.6428571428571</c:v>
                </c:pt>
                <c:pt idx="79">
                  <c:v>66.78571428571428</c:v>
                </c:pt>
                <c:pt idx="80">
                  <c:v>259.7142857142857</c:v>
                </c:pt>
                <c:pt idx="81">
                  <c:v>105.71428571428572</c:v>
                </c:pt>
                <c:pt idx="82">
                  <c:v>267.92857142857144</c:v>
                </c:pt>
                <c:pt idx="83">
                  <c:v>113.21428571428572</c:v>
                </c:pt>
                <c:pt idx="84">
                  <c:v>64.07142857142857</c:v>
                </c:pt>
                <c:pt idx="85">
                  <c:v>63.64285714285714</c:v>
                </c:pt>
                <c:pt idx="86">
                  <c:v>44.71428571428571</c:v>
                </c:pt>
                <c:pt idx="87">
                  <c:v>89.28571428571428</c:v>
                </c:pt>
                <c:pt idx="88">
                  <c:v>127.64285714285715</c:v>
                </c:pt>
                <c:pt idx="89">
                  <c:v>171.28571428571428</c:v>
                </c:pt>
                <c:pt idx="90">
                  <c:v>74.14285714285714</c:v>
                </c:pt>
                <c:pt idx="91">
                  <c:v>43.35714285714286</c:v>
                </c:pt>
                <c:pt idx="92">
                  <c:v>151.92857142857144</c:v>
                </c:pt>
                <c:pt idx="93">
                  <c:v>109</c:v>
                </c:pt>
                <c:pt idx="94">
                  <c:v>78.07142857142857</c:v>
                </c:pt>
                <c:pt idx="95">
                  <c:v>11.285714285714286</c:v>
                </c:pt>
                <c:pt idx="96">
                  <c:v>1849.2857142857142</c:v>
                </c:pt>
                <c:pt idx="97">
                  <c:v>28.92857142857143</c:v>
                </c:pt>
                <c:pt idx="98">
                  <c:v>51.35714285714286</c:v>
                </c:pt>
                <c:pt idx="99">
                  <c:v>42.142857142857146</c:v>
                </c:pt>
                <c:pt idx="100">
                  <c:v>129.71428571428572</c:v>
                </c:pt>
                <c:pt idx="101">
                  <c:v>10.142857142857142</c:v>
                </c:pt>
                <c:pt idx="102">
                  <c:v>22.928571428571427</c:v>
                </c:pt>
                <c:pt idx="103">
                  <c:v>51.42857142857143</c:v>
                </c:pt>
                <c:pt idx="104">
                  <c:v>137.78571428571428</c:v>
                </c:pt>
                <c:pt idx="105">
                  <c:v>188.5</c:v>
                </c:pt>
                <c:pt idx="106">
                  <c:v>17.071428571428573</c:v>
                </c:pt>
                <c:pt idx="107">
                  <c:v>9.142857142857142</c:v>
                </c:pt>
                <c:pt idx="108">
                  <c:v>393</c:v>
                </c:pt>
                <c:pt idx="109">
                  <c:v>295.3571428571429</c:v>
                </c:pt>
                <c:pt idx="110">
                  <c:v>49.78571428571429</c:v>
                </c:pt>
                <c:pt idx="111">
                  <c:v>29.214285714285715</c:v>
                </c:pt>
                <c:pt idx="112">
                  <c:v>17</c:v>
                </c:pt>
                <c:pt idx="113">
                  <c:v>55.07142857142857</c:v>
                </c:pt>
                <c:pt idx="114">
                  <c:v>21.857142857142858</c:v>
                </c:pt>
                <c:pt idx="115">
                  <c:v>983.1428571428572</c:v>
                </c:pt>
                <c:pt idx="116">
                  <c:v>515.1428571428571</c:v>
                </c:pt>
                <c:pt idx="117">
                  <c:v>176.57142857142856</c:v>
                </c:pt>
                <c:pt idx="118">
                  <c:v>34.5</c:v>
                </c:pt>
                <c:pt idx="119">
                  <c:v>437.3571428571429</c:v>
                </c:pt>
                <c:pt idx="120">
                  <c:v>151.42857142857142</c:v>
                </c:pt>
                <c:pt idx="121">
                  <c:v>1126.4285714285716</c:v>
                </c:pt>
                <c:pt idx="122">
                  <c:v>34.142857142857146</c:v>
                </c:pt>
                <c:pt idx="123">
                  <c:v>13.428571428571429</c:v>
                </c:pt>
                <c:pt idx="124">
                  <c:v>127.42857142857143</c:v>
                </c:pt>
                <c:pt idx="125">
                  <c:v>75.14285714285714</c:v>
                </c:pt>
                <c:pt idx="126">
                  <c:v>31.28571428571429</c:v>
                </c:pt>
                <c:pt idx="127">
                  <c:v>8.857142857142858</c:v>
                </c:pt>
                <c:pt idx="128">
                  <c:v>116.64285714285715</c:v>
                </c:pt>
                <c:pt idx="129">
                  <c:v>405.8571428571429</c:v>
                </c:pt>
                <c:pt idx="130">
                  <c:v>140.85714285714286</c:v>
                </c:pt>
                <c:pt idx="131">
                  <c:v>110.35714285714285</c:v>
                </c:pt>
                <c:pt idx="132">
                  <c:v>60.5</c:v>
                </c:pt>
                <c:pt idx="133">
                  <c:v>120.35714285714286</c:v>
                </c:pt>
                <c:pt idx="134">
                  <c:v>130.57142857142858</c:v>
                </c:pt>
                <c:pt idx="135">
                  <c:v>635.3571428571429</c:v>
                </c:pt>
                <c:pt idx="136">
                  <c:v>44.040571428571425</c:v>
                </c:pt>
                <c:pt idx="137">
                  <c:v>66.60464285714286</c:v>
                </c:pt>
                <c:pt idx="138">
                  <c:v>341.64285714285717</c:v>
                </c:pt>
                <c:pt idx="139">
                  <c:v>777.9857142857143</c:v>
                </c:pt>
                <c:pt idx="140">
                  <c:v>231.3357142857143</c:v>
                </c:pt>
                <c:pt idx="141">
                  <c:v>116.88714285714286</c:v>
                </c:pt>
                <c:pt idx="142">
                  <c:v>12.689</c:v>
                </c:pt>
                <c:pt idx="143">
                  <c:v>1499.0071428571428</c:v>
                </c:pt>
                <c:pt idx="144">
                  <c:v>54.29378571428572</c:v>
                </c:pt>
                <c:pt idx="145">
                  <c:v>68.63571428571429</c:v>
                </c:pt>
                <c:pt idx="146">
                  <c:v>25.42142857142857</c:v>
                </c:pt>
                <c:pt idx="147">
                  <c:v>44.8</c:v>
                </c:pt>
                <c:pt idx="148">
                  <c:v>283.8</c:v>
                </c:pt>
              </c:numCache>
            </c:numRef>
          </c:val>
          <c:smooth val="0"/>
        </c:ser>
        <c:marker val="1"/>
        <c:axId val="18066652"/>
        <c:axId val="7692973"/>
      </c:lineChart>
      <c:dateAx>
        <c:axId val="18066652"/>
        <c:scaling>
          <c:orientation val="minMax"/>
          <c:max val="35796"/>
          <c:min val="32874"/>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001"/>
              <c:y val="-0.01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7692973"/>
        <c:crosses val="autoZero"/>
        <c:auto val="0"/>
        <c:baseTimeUnit val="days"/>
        <c:majorUnit val="12"/>
        <c:majorTimeUnit val="months"/>
        <c:minorUnit val="12"/>
        <c:minorTimeUnit val="months"/>
        <c:noMultiLvlLbl val="0"/>
      </c:dateAx>
      <c:valAx>
        <c:axId val="7692973"/>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18066652"/>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Mist - Filter Gauge 7
K</a:t>
            </a:r>
          </a:p>
        </c:rich>
      </c:tx>
      <c:layout>
        <c:manualLayout>
          <c:xMode val="factor"/>
          <c:yMode val="factor"/>
          <c:x val="0.00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'Filter Gauge 7 data'!$B$8:$B$156</c:f>
              <c:strCache>
                <c:ptCount val="149"/>
                <c:pt idx="0">
                  <c:v>33100</c:v>
                </c:pt>
                <c:pt idx="1">
                  <c:v>33107</c:v>
                </c:pt>
                <c:pt idx="2">
                  <c:v>33114</c:v>
                </c:pt>
                <c:pt idx="3">
                  <c:v>33122</c:v>
                </c:pt>
                <c:pt idx="4">
                  <c:v>33126</c:v>
                </c:pt>
                <c:pt idx="5">
                  <c:v>33138</c:v>
                </c:pt>
                <c:pt idx="6">
                  <c:v>33144</c:v>
                </c:pt>
                <c:pt idx="7">
                  <c:v>33149</c:v>
                </c:pt>
                <c:pt idx="8">
                  <c:v>33156</c:v>
                </c:pt>
                <c:pt idx="9">
                  <c:v>33163</c:v>
                </c:pt>
                <c:pt idx="10">
                  <c:v>33170</c:v>
                </c:pt>
                <c:pt idx="11">
                  <c:v>33177</c:v>
                </c:pt>
                <c:pt idx="12">
                  <c:v>33363</c:v>
                </c:pt>
                <c:pt idx="13">
                  <c:v>33373</c:v>
                </c:pt>
                <c:pt idx="14">
                  <c:v>33380</c:v>
                </c:pt>
                <c:pt idx="15">
                  <c:v>33387</c:v>
                </c:pt>
                <c:pt idx="16">
                  <c:v>33394</c:v>
                </c:pt>
                <c:pt idx="17">
                  <c:v>33401</c:v>
                </c:pt>
                <c:pt idx="18">
                  <c:v>33408</c:v>
                </c:pt>
                <c:pt idx="19">
                  <c:v>33415</c:v>
                </c:pt>
                <c:pt idx="20">
                  <c:v>33422</c:v>
                </c:pt>
                <c:pt idx="21">
                  <c:v>33429</c:v>
                </c:pt>
                <c:pt idx="22">
                  <c:v>33436</c:v>
                </c:pt>
                <c:pt idx="23">
                  <c:v>33443</c:v>
                </c:pt>
                <c:pt idx="24">
                  <c:v>33450</c:v>
                </c:pt>
                <c:pt idx="25">
                  <c:v>33457</c:v>
                </c:pt>
                <c:pt idx="26">
                  <c:v>33464</c:v>
                </c:pt>
                <c:pt idx="27">
                  <c:v>33471</c:v>
                </c:pt>
                <c:pt idx="28">
                  <c:v>33485</c:v>
                </c:pt>
                <c:pt idx="29">
                  <c:v>33492</c:v>
                </c:pt>
                <c:pt idx="30">
                  <c:v>33499</c:v>
                </c:pt>
                <c:pt idx="31">
                  <c:v>33513</c:v>
                </c:pt>
                <c:pt idx="32">
                  <c:v>33520</c:v>
                </c:pt>
                <c:pt idx="33">
                  <c:v>33527</c:v>
                </c:pt>
                <c:pt idx="34">
                  <c:v>33534</c:v>
                </c:pt>
                <c:pt idx="35">
                  <c:v>33744</c:v>
                </c:pt>
                <c:pt idx="36">
                  <c:v>33751</c:v>
                </c:pt>
                <c:pt idx="37">
                  <c:v>33758</c:v>
                </c:pt>
                <c:pt idx="38">
                  <c:v>33765</c:v>
                </c:pt>
                <c:pt idx="39">
                  <c:v>33772</c:v>
                </c:pt>
                <c:pt idx="40">
                  <c:v>33779</c:v>
                </c:pt>
                <c:pt idx="41">
                  <c:v>33786</c:v>
                </c:pt>
                <c:pt idx="42">
                  <c:v>33793</c:v>
                </c:pt>
                <c:pt idx="43">
                  <c:v>33800</c:v>
                </c:pt>
                <c:pt idx="44">
                  <c:v>33807</c:v>
                </c:pt>
                <c:pt idx="45">
                  <c:v>33814</c:v>
                </c:pt>
                <c:pt idx="46">
                  <c:v>33821</c:v>
                </c:pt>
                <c:pt idx="47">
                  <c:v>33828</c:v>
                </c:pt>
                <c:pt idx="48">
                  <c:v>33835</c:v>
                </c:pt>
                <c:pt idx="49">
                  <c:v>33842</c:v>
                </c:pt>
                <c:pt idx="50">
                  <c:v>33849</c:v>
                </c:pt>
                <c:pt idx="51">
                  <c:v>33856</c:v>
                </c:pt>
                <c:pt idx="52">
                  <c:v>33863</c:v>
                </c:pt>
                <c:pt idx="53">
                  <c:v>33870</c:v>
                </c:pt>
                <c:pt idx="54">
                  <c:v>33877</c:v>
                </c:pt>
                <c:pt idx="55">
                  <c:v>33884</c:v>
                </c:pt>
                <c:pt idx="56">
                  <c:v>33891</c:v>
                </c:pt>
                <c:pt idx="57">
                  <c:v>33898</c:v>
                </c:pt>
                <c:pt idx="58">
                  <c:v>34117</c:v>
                </c:pt>
                <c:pt idx="59">
                  <c:v>34125</c:v>
                </c:pt>
                <c:pt idx="60">
                  <c:v>34132</c:v>
                </c:pt>
                <c:pt idx="61">
                  <c:v>34139</c:v>
                </c:pt>
                <c:pt idx="62">
                  <c:v>34146</c:v>
                </c:pt>
                <c:pt idx="63">
                  <c:v>34168</c:v>
                </c:pt>
                <c:pt idx="64">
                  <c:v>34174</c:v>
                </c:pt>
                <c:pt idx="65">
                  <c:v>34181</c:v>
                </c:pt>
                <c:pt idx="66">
                  <c:v>34188</c:v>
                </c:pt>
                <c:pt idx="67">
                  <c:v>34202</c:v>
                </c:pt>
                <c:pt idx="68">
                  <c:v>34209</c:v>
                </c:pt>
                <c:pt idx="69">
                  <c:v>34216</c:v>
                </c:pt>
                <c:pt idx="70">
                  <c:v>34223</c:v>
                </c:pt>
                <c:pt idx="71">
                  <c:v>34230</c:v>
                </c:pt>
                <c:pt idx="72">
                  <c:v>34237</c:v>
                </c:pt>
                <c:pt idx="73">
                  <c:v>34251</c:v>
                </c:pt>
                <c:pt idx="74">
                  <c:v>34490</c:v>
                </c:pt>
                <c:pt idx="75">
                  <c:v>34497</c:v>
                </c:pt>
                <c:pt idx="76">
                  <c:v>34504</c:v>
                </c:pt>
                <c:pt idx="77">
                  <c:v>34511</c:v>
                </c:pt>
                <c:pt idx="78">
                  <c:v>34518</c:v>
                </c:pt>
                <c:pt idx="79">
                  <c:v>34525</c:v>
                </c:pt>
                <c:pt idx="80">
                  <c:v>34532</c:v>
                </c:pt>
                <c:pt idx="81">
                  <c:v>34539</c:v>
                </c:pt>
                <c:pt idx="82">
                  <c:v>34546</c:v>
                </c:pt>
                <c:pt idx="83">
                  <c:v>34553</c:v>
                </c:pt>
                <c:pt idx="84">
                  <c:v>34560</c:v>
                </c:pt>
                <c:pt idx="85">
                  <c:v>34567</c:v>
                </c:pt>
                <c:pt idx="86">
                  <c:v>34574</c:v>
                </c:pt>
                <c:pt idx="87">
                  <c:v>34609</c:v>
                </c:pt>
                <c:pt idx="88">
                  <c:v>34623</c:v>
                </c:pt>
                <c:pt idx="89">
                  <c:v>34637</c:v>
                </c:pt>
                <c:pt idx="90">
                  <c:v>34857</c:v>
                </c:pt>
                <c:pt idx="91">
                  <c:v>34864</c:v>
                </c:pt>
                <c:pt idx="92">
                  <c:v>34878</c:v>
                </c:pt>
                <c:pt idx="93">
                  <c:v>34885</c:v>
                </c:pt>
                <c:pt idx="94">
                  <c:v>34892</c:v>
                </c:pt>
                <c:pt idx="95">
                  <c:v>34899</c:v>
                </c:pt>
                <c:pt idx="96">
                  <c:v>34927</c:v>
                </c:pt>
                <c:pt idx="97">
                  <c:v>34934</c:v>
                </c:pt>
                <c:pt idx="98">
                  <c:v>34941</c:v>
                </c:pt>
                <c:pt idx="99">
                  <c:v>34948</c:v>
                </c:pt>
                <c:pt idx="100">
                  <c:v>34955</c:v>
                </c:pt>
                <c:pt idx="101">
                  <c:v>34962</c:v>
                </c:pt>
                <c:pt idx="102">
                  <c:v>34969</c:v>
                </c:pt>
                <c:pt idx="103">
                  <c:v>34976</c:v>
                </c:pt>
                <c:pt idx="104">
                  <c:v>34983</c:v>
                </c:pt>
                <c:pt idx="105">
                  <c:v>34990</c:v>
                </c:pt>
                <c:pt idx="106">
                  <c:v>34997</c:v>
                </c:pt>
                <c:pt idx="107">
                  <c:v>35004</c:v>
                </c:pt>
                <c:pt idx="108">
                  <c:v>35220</c:v>
                </c:pt>
                <c:pt idx="109">
                  <c:v>35227</c:v>
                </c:pt>
                <c:pt idx="110">
                  <c:v>35234</c:v>
                </c:pt>
                <c:pt idx="111">
                  <c:v>35241</c:v>
                </c:pt>
                <c:pt idx="112">
                  <c:v>35248</c:v>
                </c:pt>
                <c:pt idx="113">
                  <c:v>35255</c:v>
                </c:pt>
                <c:pt idx="114">
                  <c:v>35262</c:v>
                </c:pt>
                <c:pt idx="115">
                  <c:v>35283</c:v>
                </c:pt>
                <c:pt idx="116">
                  <c:v>35290</c:v>
                </c:pt>
                <c:pt idx="117">
                  <c:v>35297</c:v>
                </c:pt>
                <c:pt idx="118">
                  <c:v>35304</c:v>
                </c:pt>
                <c:pt idx="119">
                  <c:v>35311</c:v>
                </c:pt>
                <c:pt idx="120">
                  <c:v>35318</c:v>
                </c:pt>
                <c:pt idx="121">
                  <c:v>35325</c:v>
                </c:pt>
                <c:pt idx="122">
                  <c:v>35332</c:v>
                </c:pt>
                <c:pt idx="123">
                  <c:v>35339</c:v>
                </c:pt>
                <c:pt idx="124">
                  <c:v>35346</c:v>
                </c:pt>
                <c:pt idx="125">
                  <c:v>35353</c:v>
                </c:pt>
                <c:pt idx="126">
                  <c:v>35360</c:v>
                </c:pt>
                <c:pt idx="127">
                  <c:v>35367</c:v>
                </c:pt>
                <c:pt idx="128">
                  <c:v>35567</c:v>
                </c:pt>
                <c:pt idx="129">
                  <c:v>35574</c:v>
                </c:pt>
                <c:pt idx="130">
                  <c:v>35582</c:v>
                </c:pt>
                <c:pt idx="131">
                  <c:v>35589</c:v>
                </c:pt>
                <c:pt idx="132">
                  <c:v>35596</c:v>
                </c:pt>
                <c:pt idx="133">
                  <c:v>35603</c:v>
                </c:pt>
                <c:pt idx="134">
                  <c:v>35610</c:v>
                </c:pt>
                <c:pt idx="135">
                  <c:v>35617</c:v>
                </c:pt>
                <c:pt idx="136">
                  <c:v>35624</c:v>
                </c:pt>
                <c:pt idx="137">
                  <c:v>35631</c:v>
                </c:pt>
                <c:pt idx="138">
                  <c:v>35638</c:v>
                </c:pt>
                <c:pt idx="139">
                  <c:v>35652</c:v>
                </c:pt>
                <c:pt idx="140">
                  <c:v>35659</c:v>
                </c:pt>
                <c:pt idx="141">
                  <c:v>35666</c:v>
                </c:pt>
                <c:pt idx="142">
                  <c:v>35687</c:v>
                </c:pt>
                <c:pt idx="143">
                  <c:v>35694</c:v>
                </c:pt>
                <c:pt idx="144">
                  <c:v>35701</c:v>
                </c:pt>
                <c:pt idx="145">
                  <c:v>35708</c:v>
                </c:pt>
                <c:pt idx="146">
                  <c:v>35715</c:v>
                </c:pt>
                <c:pt idx="147">
                  <c:v>35722</c:v>
                </c:pt>
                <c:pt idx="148">
                  <c:v>35729</c:v>
                </c:pt>
              </c:strCache>
            </c:strRef>
          </c:cat>
          <c:val>
            <c:numRef>
              <c:f>'Filter Gauge 7 data'!$AJ$8:$AJ$156</c:f>
              <c:numCache>
                <c:ptCount val="149"/>
                <c:pt idx="0">
                  <c:v>10.256410256410257</c:v>
                </c:pt>
                <c:pt idx="1">
                  <c:v>4.3589743589743595</c:v>
                </c:pt>
                <c:pt idx="2">
                  <c:v>9.23076923076923</c:v>
                </c:pt>
                <c:pt idx="3">
                  <c:v>6.666666666666667</c:v>
                </c:pt>
                <c:pt idx="4">
                  <c:v>34.871794871794876</c:v>
                </c:pt>
                <c:pt idx="5">
                  <c:v>12.564102564102564</c:v>
                </c:pt>
                <c:pt idx="6">
                  <c:v>4.3589743589743595</c:v>
                </c:pt>
                <c:pt idx="7">
                  <c:v>9.23076923076923</c:v>
                </c:pt>
                <c:pt idx="8">
                  <c:v>20.256410256410255</c:v>
                </c:pt>
                <c:pt idx="9">
                  <c:v>72.56410256410255</c:v>
                </c:pt>
                <c:pt idx="10">
                  <c:v>10.256410256410257</c:v>
                </c:pt>
                <c:pt idx="11">
                  <c:v>7.435897435897435</c:v>
                </c:pt>
                <c:pt idx="12">
                  <c:v>7.692307692307692</c:v>
                </c:pt>
                <c:pt idx="13">
                  <c:v>3.3333333333333335</c:v>
                </c:pt>
                <c:pt idx="14">
                  <c:v>16.153846153846153</c:v>
                </c:pt>
                <c:pt idx="15">
                  <c:v>9.743589743589745</c:v>
                </c:pt>
                <c:pt idx="16">
                  <c:v>2.5641025641025643</c:v>
                </c:pt>
                <c:pt idx="17">
                  <c:v>2.5641025641025643</c:v>
                </c:pt>
                <c:pt idx="18">
                  <c:v>2.8205128205128207</c:v>
                </c:pt>
                <c:pt idx="19">
                  <c:v>2.5641025641025643</c:v>
                </c:pt>
                <c:pt idx="20">
                  <c:v>8.461538461538462</c:v>
                </c:pt>
                <c:pt idx="21">
                  <c:v>7.435897435897435</c:v>
                </c:pt>
                <c:pt idx="22">
                  <c:v>2.5641025641025643</c:v>
                </c:pt>
                <c:pt idx="23">
                  <c:v>11.538461538461538</c:v>
                </c:pt>
                <c:pt idx="24">
                  <c:v>15.897435897435898</c:v>
                </c:pt>
                <c:pt idx="25">
                  <c:v>18.717948717948715</c:v>
                </c:pt>
                <c:pt idx="26">
                  <c:v>11.282051282051283</c:v>
                </c:pt>
                <c:pt idx="27">
                  <c:v>24.615384615384617</c:v>
                </c:pt>
                <c:pt idx="28">
                  <c:v>46.66666666666667</c:v>
                </c:pt>
                <c:pt idx="29">
                  <c:v>21.538461538461537</c:v>
                </c:pt>
                <c:pt idx="30">
                  <c:v>14.615384615384613</c:v>
                </c:pt>
                <c:pt idx="31">
                  <c:v>18.46153846153846</c:v>
                </c:pt>
                <c:pt idx="32">
                  <c:v>15.641025641025642</c:v>
                </c:pt>
                <c:pt idx="33">
                  <c:v>14.615384615384613</c:v>
                </c:pt>
                <c:pt idx="34">
                  <c:v>10.769230769230768</c:v>
                </c:pt>
                <c:pt idx="35">
                  <c:v>5.128205128205129</c:v>
                </c:pt>
                <c:pt idx="36">
                  <c:v>17.94871794871795</c:v>
                </c:pt>
                <c:pt idx="37">
                  <c:v>24.615384615384617</c:v>
                </c:pt>
                <c:pt idx="38">
                  <c:v>43.589743589743584</c:v>
                </c:pt>
                <c:pt idx="39">
                  <c:v>21.794871794871792</c:v>
                </c:pt>
                <c:pt idx="40">
                  <c:v>5.641025641025641</c:v>
                </c:pt>
                <c:pt idx="41">
                  <c:v>71.28205128205127</c:v>
                </c:pt>
                <c:pt idx="42">
                  <c:v>28.461538461538463</c:v>
                </c:pt>
                <c:pt idx="43">
                  <c:v>8.461538461538462</c:v>
                </c:pt>
                <c:pt idx="44">
                  <c:v>20.76923076923077</c:v>
                </c:pt>
                <c:pt idx="45">
                  <c:v>7.948717948717949</c:v>
                </c:pt>
                <c:pt idx="46">
                  <c:v>8.205128205128204</c:v>
                </c:pt>
                <c:pt idx="47">
                  <c:v>7.179487179487181</c:v>
                </c:pt>
                <c:pt idx="48">
                  <c:v>6.923076923076923</c:v>
                </c:pt>
                <c:pt idx="49">
                  <c:v>3.846153846153846</c:v>
                </c:pt>
                <c:pt idx="50">
                  <c:v>4.3589743589743595</c:v>
                </c:pt>
                <c:pt idx="52">
                  <c:v>2.5641025641025643</c:v>
                </c:pt>
                <c:pt idx="53">
                  <c:v>8.205128205128204</c:v>
                </c:pt>
                <c:pt idx="54">
                  <c:v>2.5641025641025643</c:v>
                </c:pt>
                <c:pt idx="55">
                  <c:v>18.974358974358974</c:v>
                </c:pt>
                <c:pt idx="56">
                  <c:v>5.897435897435898</c:v>
                </c:pt>
                <c:pt idx="57">
                  <c:v>7.948717948717949</c:v>
                </c:pt>
                <c:pt idx="58">
                  <c:v>35.641025641025635</c:v>
                </c:pt>
                <c:pt idx="59">
                  <c:v>6.666666666666667</c:v>
                </c:pt>
                <c:pt idx="60">
                  <c:v>58.71794871794872</c:v>
                </c:pt>
                <c:pt idx="61">
                  <c:v>6.666666666666667</c:v>
                </c:pt>
                <c:pt idx="62">
                  <c:v>10.256410256410257</c:v>
                </c:pt>
                <c:pt idx="63">
                  <c:v>51.28205128205128</c:v>
                </c:pt>
                <c:pt idx="64">
                  <c:v>6.666666666666667</c:v>
                </c:pt>
                <c:pt idx="65">
                  <c:v>12.564102564102564</c:v>
                </c:pt>
                <c:pt idx="66">
                  <c:v>3.076923076923077</c:v>
                </c:pt>
                <c:pt idx="67">
                  <c:v>5.128205128205129</c:v>
                </c:pt>
                <c:pt idx="68">
                  <c:v>3.3333333333333335</c:v>
                </c:pt>
                <c:pt idx="69">
                  <c:v>5.384615384615384</c:v>
                </c:pt>
                <c:pt idx="70">
                  <c:v>20</c:v>
                </c:pt>
                <c:pt idx="71">
                  <c:v>13.846153846153847</c:v>
                </c:pt>
                <c:pt idx="72">
                  <c:v>4.102564102564102</c:v>
                </c:pt>
                <c:pt idx="73">
                  <c:v>13.333333333333334</c:v>
                </c:pt>
                <c:pt idx="74">
                  <c:v>24.871794871794872</c:v>
                </c:pt>
                <c:pt idx="75">
                  <c:v>8.461538461538462</c:v>
                </c:pt>
                <c:pt idx="76">
                  <c:v>3.5897435897435903</c:v>
                </c:pt>
                <c:pt idx="77">
                  <c:v>2.5641025641025643</c:v>
                </c:pt>
                <c:pt idx="78">
                  <c:v>9.487179487179487</c:v>
                </c:pt>
                <c:pt idx="79">
                  <c:v>4.615384615384615</c:v>
                </c:pt>
                <c:pt idx="80">
                  <c:v>8.717948717948719</c:v>
                </c:pt>
                <c:pt idx="81">
                  <c:v>15.641025641025642</c:v>
                </c:pt>
                <c:pt idx="82">
                  <c:v>8.717948717948719</c:v>
                </c:pt>
                <c:pt idx="83">
                  <c:v>6.41025641025641</c:v>
                </c:pt>
                <c:pt idx="84">
                  <c:v>15.128205128205128</c:v>
                </c:pt>
                <c:pt idx="85">
                  <c:v>5.384615384615384</c:v>
                </c:pt>
                <c:pt idx="86">
                  <c:v>13.589743589743591</c:v>
                </c:pt>
                <c:pt idx="87">
                  <c:v>11.282051282051283</c:v>
                </c:pt>
                <c:pt idx="88">
                  <c:v>7.692307692307692</c:v>
                </c:pt>
                <c:pt idx="89">
                  <c:v>6.923076923076923</c:v>
                </c:pt>
                <c:pt idx="90">
                  <c:v>7.692307692307692</c:v>
                </c:pt>
                <c:pt idx="91">
                  <c:v>12.307692307692308</c:v>
                </c:pt>
                <c:pt idx="92">
                  <c:v>11.025641025641026</c:v>
                </c:pt>
                <c:pt idx="93">
                  <c:v>11.025641025641026</c:v>
                </c:pt>
                <c:pt idx="94">
                  <c:v>10.769230769230768</c:v>
                </c:pt>
                <c:pt idx="95">
                  <c:v>9.743589743589745</c:v>
                </c:pt>
                <c:pt idx="96">
                  <c:v>66.15384615384616</c:v>
                </c:pt>
                <c:pt idx="97">
                  <c:v>8.487179487179487</c:v>
                </c:pt>
                <c:pt idx="98">
                  <c:v>3.051282051282051</c:v>
                </c:pt>
                <c:pt idx="99">
                  <c:v>2.5641025641025643</c:v>
                </c:pt>
                <c:pt idx="100">
                  <c:v>4.564102564102564</c:v>
                </c:pt>
                <c:pt idx="101">
                  <c:v>12.923076923076923</c:v>
                </c:pt>
                <c:pt idx="102">
                  <c:v>7.333333333333332</c:v>
                </c:pt>
                <c:pt idx="103">
                  <c:v>8.41025641025641</c:v>
                </c:pt>
                <c:pt idx="104">
                  <c:v>11.333333333333334</c:v>
                </c:pt>
                <c:pt idx="105">
                  <c:v>17.820512820512818</c:v>
                </c:pt>
                <c:pt idx="106">
                  <c:v>3.128205128205128</c:v>
                </c:pt>
                <c:pt idx="107">
                  <c:v>2.9743589743589745</c:v>
                </c:pt>
                <c:pt idx="108">
                  <c:v>57.15384615384616</c:v>
                </c:pt>
                <c:pt idx="109">
                  <c:v>24.589743589743588</c:v>
                </c:pt>
                <c:pt idx="110">
                  <c:v>9.58974358974359</c:v>
                </c:pt>
                <c:pt idx="111">
                  <c:v>7.461538461538462</c:v>
                </c:pt>
                <c:pt idx="112">
                  <c:v>3.307692307692308</c:v>
                </c:pt>
                <c:pt idx="113">
                  <c:v>18.717948717948715</c:v>
                </c:pt>
                <c:pt idx="114">
                  <c:v>14.87179487179487</c:v>
                </c:pt>
                <c:pt idx="115">
                  <c:v>32.82051282051282</c:v>
                </c:pt>
                <c:pt idx="116">
                  <c:v>17.69230769230769</c:v>
                </c:pt>
                <c:pt idx="117">
                  <c:v>3.846153846153846</c:v>
                </c:pt>
                <c:pt idx="118">
                  <c:v>3.3333333333333335</c:v>
                </c:pt>
                <c:pt idx="119">
                  <c:v>35.38461538461538</c:v>
                </c:pt>
                <c:pt idx="120">
                  <c:v>29.230769230769226</c:v>
                </c:pt>
                <c:pt idx="121">
                  <c:v>128.974358974359</c:v>
                </c:pt>
                <c:pt idx="122">
                  <c:v>43.333333333333336</c:v>
                </c:pt>
                <c:pt idx="123">
                  <c:v>10.256410256410257</c:v>
                </c:pt>
                <c:pt idx="124">
                  <c:v>12.025641025641024</c:v>
                </c:pt>
                <c:pt idx="125">
                  <c:v>47.43589743589744</c:v>
                </c:pt>
                <c:pt idx="126">
                  <c:v>7.461538461538462</c:v>
                </c:pt>
                <c:pt idx="127">
                  <c:v>12.615384615384615</c:v>
                </c:pt>
                <c:pt idx="128">
                  <c:v>11.282051282051283</c:v>
                </c:pt>
                <c:pt idx="129">
                  <c:v>40.25641025641026</c:v>
                </c:pt>
                <c:pt idx="130">
                  <c:v>8.23076923076923</c:v>
                </c:pt>
                <c:pt idx="131">
                  <c:v>6.435897435897435</c:v>
                </c:pt>
                <c:pt idx="132">
                  <c:v>2.5641025641025643</c:v>
                </c:pt>
                <c:pt idx="133">
                  <c:v>12.769230769230768</c:v>
                </c:pt>
                <c:pt idx="134">
                  <c:v>3.230769230769231</c:v>
                </c:pt>
                <c:pt idx="135">
                  <c:v>19.333333333333336</c:v>
                </c:pt>
                <c:pt idx="136">
                  <c:v>5.2615384615384615</c:v>
                </c:pt>
                <c:pt idx="137">
                  <c:v>9.676923076923078</c:v>
                </c:pt>
                <c:pt idx="138">
                  <c:v>24.43333333333333</c:v>
                </c:pt>
                <c:pt idx="139">
                  <c:v>50.410256410256416</c:v>
                </c:pt>
                <c:pt idx="140">
                  <c:v>17.915384615384614</c:v>
                </c:pt>
                <c:pt idx="141">
                  <c:v>34.692307692307686</c:v>
                </c:pt>
                <c:pt idx="142">
                  <c:v>30.333333333333332</c:v>
                </c:pt>
                <c:pt idx="143">
                  <c:v>105.92307692307692</c:v>
                </c:pt>
                <c:pt idx="144">
                  <c:v>32.48717948717948</c:v>
                </c:pt>
                <c:pt idx="145">
                  <c:v>18.584615384615383</c:v>
                </c:pt>
                <c:pt idx="146">
                  <c:v>13.707692307692307</c:v>
                </c:pt>
                <c:pt idx="147">
                  <c:v>23.435897435897438</c:v>
                </c:pt>
                <c:pt idx="148">
                  <c:v>17.064102564102566</c:v>
                </c:pt>
              </c:numCache>
            </c:numRef>
          </c:val>
          <c:smooth val="0"/>
        </c:ser>
        <c:marker val="1"/>
        <c:axId val="10639466"/>
        <c:axId val="9013923"/>
      </c:lineChart>
      <c:dateAx>
        <c:axId val="10639466"/>
        <c:scaling>
          <c:orientation val="minMax"/>
          <c:max val="35796"/>
          <c:min val="32874"/>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3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9013923"/>
        <c:crosses val="autoZero"/>
        <c:auto val="0"/>
        <c:baseTimeUnit val="days"/>
        <c:majorUnit val="12"/>
        <c:majorTimeUnit val="months"/>
        <c:minorUnit val="12"/>
        <c:minorTimeUnit val="months"/>
        <c:noMultiLvlLbl val="0"/>
      </c:dateAx>
      <c:valAx>
        <c:axId val="9013923"/>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10639466"/>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Mist - Filter Gauge 7
Mg</a:t>
            </a:r>
          </a:p>
        </c:rich>
      </c:tx>
      <c:layout>
        <c:manualLayout>
          <c:xMode val="factor"/>
          <c:yMode val="factor"/>
          <c:x val="0.00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'Filter Gauge 7 data'!$B$8:$B$156</c:f>
              <c:strCache>
                <c:ptCount val="149"/>
                <c:pt idx="0">
                  <c:v>33100</c:v>
                </c:pt>
                <c:pt idx="1">
                  <c:v>33107</c:v>
                </c:pt>
                <c:pt idx="2">
                  <c:v>33114</c:v>
                </c:pt>
                <c:pt idx="3">
                  <c:v>33122</c:v>
                </c:pt>
                <c:pt idx="4">
                  <c:v>33126</c:v>
                </c:pt>
                <c:pt idx="5">
                  <c:v>33138</c:v>
                </c:pt>
                <c:pt idx="6">
                  <c:v>33144</c:v>
                </c:pt>
                <c:pt idx="7">
                  <c:v>33149</c:v>
                </c:pt>
                <c:pt idx="8">
                  <c:v>33156</c:v>
                </c:pt>
                <c:pt idx="9">
                  <c:v>33163</c:v>
                </c:pt>
                <c:pt idx="10">
                  <c:v>33170</c:v>
                </c:pt>
                <c:pt idx="11">
                  <c:v>33177</c:v>
                </c:pt>
                <c:pt idx="12">
                  <c:v>33363</c:v>
                </c:pt>
                <c:pt idx="13">
                  <c:v>33373</c:v>
                </c:pt>
                <c:pt idx="14">
                  <c:v>33380</c:v>
                </c:pt>
                <c:pt idx="15">
                  <c:v>33387</c:v>
                </c:pt>
                <c:pt idx="16">
                  <c:v>33394</c:v>
                </c:pt>
                <c:pt idx="17">
                  <c:v>33401</c:v>
                </c:pt>
                <c:pt idx="18">
                  <c:v>33408</c:v>
                </c:pt>
                <c:pt idx="19">
                  <c:v>33415</c:v>
                </c:pt>
                <c:pt idx="20">
                  <c:v>33422</c:v>
                </c:pt>
                <c:pt idx="21">
                  <c:v>33429</c:v>
                </c:pt>
                <c:pt idx="22">
                  <c:v>33436</c:v>
                </c:pt>
                <c:pt idx="23">
                  <c:v>33443</c:v>
                </c:pt>
                <c:pt idx="24">
                  <c:v>33450</c:v>
                </c:pt>
                <c:pt idx="25">
                  <c:v>33457</c:v>
                </c:pt>
                <c:pt idx="26">
                  <c:v>33464</c:v>
                </c:pt>
                <c:pt idx="27">
                  <c:v>33471</c:v>
                </c:pt>
                <c:pt idx="28">
                  <c:v>33485</c:v>
                </c:pt>
                <c:pt idx="29">
                  <c:v>33492</c:v>
                </c:pt>
                <c:pt idx="30">
                  <c:v>33499</c:v>
                </c:pt>
                <c:pt idx="31">
                  <c:v>33513</c:v>
                </c:pt>
                <c:pt idx="32">
                  <c:v>33520</c:v>
                </c:pt>
                <c:pt idx="33">
                  <c:v>33527</c:v>
                </c:pt>
                <c:pt idx="34">
                  <c:v>33534</c:v>
                </c:pt>
                <c:pt idx="35">
                  <c:v>33744</c:v>
                </c:pt>
                <c:pt idx="36">
                  <c:v>33751</c:v>
                </c:pt>
                <c:pt idx="37">
                  <c:v>33758</c:v>
                </c:pt>
                <c:pt idx="38">
                  <c:v>33765</c:v>
                </c:pt>
                <c:pt idx="39">
                  <c:v>33772</c:v>
                </c:pt>
                <c:pt idx="40">
                  <c:v>33779</c:v>
                </c:pt>
                <c:pt idx="41">
                  <c:v>33786</c:v>
                </c:pt>
                <c:pt idx="42">
                  <c:v>33793</c:v>
                </c:pt>
                <c:pt idx="43">
                  <c:v>33800</c:v>
                </c:pt>
                <c:pt idx="44">
                  <c:v>33807</c:v>
                </c:pt>
                <c:pt idx="45">
                  <c:v>33814</c:v>
                </c:pt>
                <c:pt idx="46">
                  <c:v>33821</c:v>
                </c:pt>
                <c:pt idx="47">
                  <c:v>33828</c:v>
                </c:pt>
                <c:pt idx="48">
                  <c:v>33835</c:v>
                </c:pt>
                <c:pt idx="49">
                  <c:v>33842</c:v>
                </c:pt>
                <c:pt idx="50">
                  <c:v>33849</c:v>
                </c:pt>
                <c:pt idx="51">
                  <c:v>33856</c:v>
                </c:pt>
                <c:pt idx="52">
                  <c:v>33863</c:v>
                </c:pt>
                <c:pt idx="53">
                  <c:v>33870</c:v>
                </c:pt>
                <c:pt idx="54">
                  <c:v>33877</c:v>
                </c:pt>
                <c:pt idx="55">
                  <c:v>33884</c:v>
                </c:pt>
                <c:pt idx="56">
                  <c:v>33891</c:v>
                </c:pt>
                <c:pt idx="57">
                  <c:v>33898</c:v>
                </c:pt>
                <c:pt idx="58">
                  <c:v>34117</c:v>
                </c:pt>
                <c:pt idx="59">
                  <c:v>34125</c:v>
                </c:pt>
                <c:pt idx="60">
                  <c:v>34132</c:v>
                </c:pt>
                <c:pt idx="61">
                  <c:v>34139</c:v>
                </c:pt>
                <c:pt idx="62">
                  <c:v>34146</c:v>
                </c:pt>
                <c:pt idx="63">
                  <c:v>34168</c:v>
                </c:pt>
                <c:pt idx="64">
                  <c:v>34174</c:v>
                </c:pt>
                <c:pt idx="65">
                  <c:v>34181</c:v>
                </c:pt>
                <c:pt idx="66">
                  <c:v>34188</c:v>
                </c:pt>
                <c:pt idx="67">
                  <c:v>34202</c:v>
                </c:pt>
                <c:pt idx="68">
                  <c:v>34209</c:v>
                </c:pt>
                <c:pt idx="69">
                  <c:v>34216</c:v>
                </c:pt>
                <c:pt idx="70">
                  <c:v>34223</c:v>
                </c:pt>
                <c:pt idx="71">
                  <c:v>34230</c:v>
                </c:pt>
                <c:pt idx="72">
                  <c:v>34237</c:v>
                </c:pt>
                <c:pt idx="73">
                  <c:v>34251</c:v>
                </c:pt>
                <c:pt idx="74">
                  <c:v>34490</c:v>
                </c:pt>
                <c:pt idx="75">
                  <c:v>34497</c:v>
                </c:pt>
                <c:pt idx="76">
                  <c:v>34504</c:v>
                </c:pt>
                <c:pt idx="77">
                  <c:v>34511</c:v>
                </c:pt>
                <c:pt idx="78">
                  <c:v>34518</c:v>
                </c:pt>
                <c:pt idx="79">
                  <c:v>34525</c:v>
                </c:pt>
                <c:pt idx="80">
                  <c:v>34532</c:v>
                </c:pt>
                <c:pt idx="81">
                  <c:v>34539</c:v>
                </c:pt>
                <c:pt idx="82">
                  <c:v>34546</c:v>
                </c:pt>
                <c:pt idx="83">
                  <c:v>34553</c:v>
                </c:pt>
                <c:pt idx="84">
                  <c:v>34560</c:v>
                </c:pt>
                <c:pt idx="85">
                  <c:v>34567</c:v>
                </c:pt>
                <c:pt idx="86">
                  <c:v>34574</c:v>
                </c:pt>
                <c:pt idx="87">
                  <c:v>34609</c:v>
                </c:pt>
                <c:pt idx="88">
                  <c:v>34623</c:v>
                </c:pt>
                <c:pt idx="89">
                  <c:v>34637</c:v>
                </c:pt>
                <c:pt idx="90">
                  <c:v>34857</c:v>
                </c:pt>
                <c:pt idx="91">
                  <c:v>34864</c:v>
                </c:pt>
                <c:pt idx="92">
                  <c:v>34878</c:v>
                </c:pt>
                <c:pt idx="93">
                  <c:v>34885</c:v>
                </c:pt>
                <c:pt idx="94">
                  <c:v>34892</c:v>
                </c:pt>
                <c:pt idx="95">
                  <c:v>34899</c:v>
                </c:pt>
                <c:pt idx="96">
                  <c:v>34927</c:v>
                </c:pt>
                <c:pt idx="97">
                  <c:v>34934</c:v>
                </c:pt>
                <c:pt idx="98">
                  <c:v>34941</c:v>
                </c:pt>
                <c:pt idx="99">
                  <c:v>34948</c:v>
                </c:pt>
                <c:pt idx="100">
                  <c:v>34955</c:v>
                </c:pt>
                <c:pt idx="101">
                  <c:v>34962</c:v>
                </c:pt>
                <c:pt idx="102">
                  <c:v>34969</c:v>
                </c:pt>
                <c:pt idx="103">
                  <c:v>34976</c:v>
                </c:pt>
                <c:pt idx="104">
                  <c:v>34983</c:v>
                </c:pt>
                <c:pt idx="105">
                  <c:v>34990</c:v>
                </c:pt>
                <c:pt idx="106">
                  <c:v>34997</c:v>
                </c:pt>
                <c:pt idx="107">
                  <c:v>35004</c:v>
                </c:pt>
                <c:pt idx="108">
                  <c:v>35220</c:v>
                </c:pt>
                <c:pt idx="109">
                  <c:v>35227</c:v>
                </c:pt>
                <c:pt idx="110">
                  <c:v>35234</c:v>
                </c:pt>
                <c:pt idx="111">
                  <c:v>35241</c:v>
                </c:pt>
                <c:pt idx="112">
                  <c:v>35248</c:v>
                </c:pt>
                <c:pt idx="113">
                  <c:v>35255</c:v>
                </c:pt>
                <c:pt idx="114">
                  <c:v>35262</c:v>
                </c:pt>
                <c:pt idx="115">
                  <c:v>35283</c:v>
                </c:pt>
                <c:pt idx="116">
                  <c:v>35290</c:v>
                </c:pt>
                <c:pt idx="117">
                  <c:v>35297</c:v>
                </c:pt>
                <c:pt idx="118">
                  <c:v>35304</c:v>
                </c:pt>
                <c:pt idx="119">
                  <c:v>35311</c:v>
                </c:pt>
                <c:pt idx="120">
                  <c:v>35318</c:v>
                </c:pt>
                <c:pt idx="121">
                  <c:v>35325</c:v>
                </c:pt>
                <c:pt idx="122">
                  <c:v>35332</c:v>
                </c:pt>
                <c:pt idx="123">
                  <c:v>35339</c:v>
                </c:pt>
                <c:pt idx="124">
                  <c:v>35346</c:v>
                </c:pt>
                <c:pt idx="125">
                  <c:v>35353</c:v>
                </c:pt>
                <c:pt idx="126">
                  <c:v>35360</c:v>
                </c:pt>
                <c:pt idx="127">
                  <c:v>35367</c:v>
                </c:pt>
                <c:pt idx="128">
                  <c:v>35567</c:v>
                </c:pt>
                <c:pt idx="129">
                  <c:v>35574</c:v>
                </c:pt>
                <c:pt idx="130">
                  <c:v>35582</c:v>
                </c:pt>
                <c:pt idx="131">
                  <c:v>35589</c:v>
                </c:pt>
                <c:pt idx="132">
                  <c:v>35596</c:v>
                </c:pt>
                <c:pt idx="133">
                  <c:v>35603</c:v>
                </c:pt>
                <c:pt idx="134">
                  <c:v>35610</c:v>
                </c:pt>
                <c:pt idx="135">
                  <c:v>35617</c:v>
                </c:pt>
                <c:pt idx="136">
                  <c:v>35624</c:v>
                </c:pt>
                <c:pt idx="137">
                  <c:v>35631</c:v>
                </c:pt>
                <c:pt idx="138">
                  <c:v>35638</c:v>
                </c:pt>
                <c:pt idx="139">
                  <c:v>35652</c:v>
                </c:pt>
                <c:pt idx="140">
                  <c:v>35659</c:v>
                </c:pt>
                <c:pt idx="141">
                  <c:v>35666</c:v>
                </c:pt>
                <c:pt idx="142">
                  <c:v>35687</c:v>
                </c:pt>
                <c:pt idx="143">
                  <c:v>35694</c:v>
                </c:pt>
                <c:pt idx="144">
                  <c:v>35701</c:v>
                </c:pt>
                <c:pt idx="145">
                  <c:v>35708</c:v>
                </c:pt>
                <c:pt idx="146">
                  <c:v>35715</c:v>
                </c:pt>
                <c:pt idx="147">
                  <c:v>35722</c:v>
                </c:pt>
                <c:pt idx="148">
                  <c:v>35729</c:v>
                </c:pt>
              </c:strCache>
            </c:strRef>
          </c:cat>
          <c:val>
            <c:numRef>
              <c:f>'Filter Gauge 7 data'!$AL$8:$AL$156</c:f>
              <c:numCache>
                <c:ptCount val="149"/>
                <c:pt idx="0">
                  <c:v>43.333333333333336</c:v>
                </c:pt>
                <c:pt idx="1">
                  <c:v>13.333333333333334</c:v>
                </c:pt>
                <c:pt idx="2">
                  <c:v>62.5</c:v>
                </c:pt>
                <c:pt idx="3">
                  <c:v>50.833333333333336</c:v>
                </c:pt>
                <c:pt idx="4">
                  <c:v>298.3333333333333</c:v>
                </c:pt>
                <c:pt idx="5">
                  <c:v>105</c:v>
                </c:pt>
                <c:pt idx="6">
                  <c:v>7.5</c:v>
                </c:pt>
                <c:pt idx="7">
                  <c:v>73.33333333333333</c:v>
                </c:pt>
                <c:pt idx="8">
                  <c:v>176.66666666666666</c:v>
                </c:pt>
                <c:pt idx="9">
                  <c:v>686.6666666666666</c:v>
                </c:pt>
                <c:pt idx="10">
                  <c:v>72.5</c:v>
                </c:pt>
                <c:pt idx="11">
                  <c:v>57.49999999999999</c:v>
                </c:pt>
                <c:pt idx="12">
                  <c:v>37.5</c:v>
                </c:pt>
                <c:pt idx="13">
                  <c:v>29.166666666666664</c:v>
                </c:pt>
                <c:pt idx="14">
                  <c:v>172.5</c:v>
                </c:pt>
                <c:pt idx="15">
                  <c:v>90.00000000000001</c:v>
                </c:pt>
                <c:pt idx="16">
                  <c:v>16.666666666666668</c:v>
                </c:pt>
                <c:pt idx="17">
                  <c:v>7.5</c:v>
                </c:pt>
                <c:pt idx="18">
                  <c:v>14.166666666666668</c:v>
                </c:pt>
                <c:pt idx="19">
                  <c:v>5</c:v>
                </c:pt>
                <c:pt idx="20">
                  <c:v>80</c:v>
                </c:pt>
                <c:pt idx="21">
                  <c:v>61.66666666666667</c:v>
                </c:pt>
                <c:pt idx="22">
                  <c:v>9.166666666666666</c:v>
                </c:pt>
                <c:pt idx="23">
                  <c:v>19.166666666666668</c:v>
                </c:pt>
                <c:pt idx="24">
                  <c:v>74.16666666666667</c:v>
                </c:pt>
                <c:pt idx="25">
                  <c:v>139.99999999999997</c:v>
                </c:pt>
                <c:pt idx="26">
                  <c:v>49.166666666666664</c:v>
                </c:pt>
                <c:pt idx="27">
                  <c:v>163.33333333333334</c:v>
                </c:pt>
                <c:pt idx="28">
                  <c:v>132.5</c:v>
                </c:pt>
                <c:pt idx="29">
                  <c:v>152.5</c:v>
                </c:pt>
                <c:pt idx="30">
                  <c:v>110.83333333333334</c:v>
                </c:pt>
                <c:pt idx="31">
                  <c:v>151.66666666666669</c:v>
                </c:pt>
                <c:pt idx="32">
                  <c:v>31.666666666666668</c:v>
                </c:pt>
                <c:pt idx="33">
                  <c:v>74.16666666666667</c:v>
                </c:pt>
                <c:pt idx="34">
                  <c:v>34.166666666666664</c:v>
                </c:pt>
                <c:pt idx="35">
                  <c:v>15</c:v>
                </c:pt>
                <c:pt idx="36">
                  <c:v>120.83333333333333</c:v>
                </c:pt>
                <c:pt idx="37">
                  <c:v>201.66666666666666</c:v>
                </c:pt>
                <c:pt idx="38">
                  <c:v>330.83333333333337</c:v>
                </c:pt>
                <c:pt idx="39">
                  <c:v>190.83333333333331</c:v>
                </c:pt>
                <c:pt idx="40">
                  <c:v>21.666666666666668</c:v>
                </c:pt>
                <c:pt idx="41">
                  <c:v>630</c:v>
                </c:pt>
                <c:pt idx="42">
                  <c:v>169.16666666666666</c:v>
                </c:pt>
                <c:pt idx="43">
                  <c:v>49.166666666666664</c:v>
                </c:pt>
                <c:pt idx="44">
                  <c:v>180.83333333333331</c:v>
                </c:pt>
                <c:pt idx="45">
                  <c:v>51.666666666666664</c:v>
                </c:pt>
                <c:pt idx="46">
                  <c:v>63.333333333333336</c:v>
                </c:pt>
                <c:pt idx="47">
                  <c:v>50.833333333333336</c:v>
                </c:pt>
                <c:pt idx="48">
                  <c:v>58.33333333333333</c:v>
                </c:pt>
                <c:pt idx="49">
                  <c:v>20.833333333333332</c:v>
                </c:pt>
                <c:pt idx="50">
                  <c:v>64.16666666666666</c:v>
                </c:pt>
                <c:pt idx="52">
                  <c:v>16.666666666666668</c:v>
                </c:pt>
                <c:pt idx="53">
                  <c:v>49.166666666666664</c:v>
                </c:pt>
                <c:pt idx="54">
                  <c:v>10</c:v>
                </c:pt>
                <c:pt idx="55">
                  <c:v>185.83333333333331</c:v>
                </c:pt>
                <c:pt idx="56">
                  <c:v>53.333333333333336</c:v>
                </c:pt>
                <c:pt idx="57">
                  <c:v>78.33333333333333</c:v>
                </c:pt>
                <c:pt idx="58">
                  <c:v>121.66666666666666</c:v>
                </c:pt>
                <c:pt idx="59">
                  <c:v>65.83333333333334</c:v>
                </c:pt>
                <c:pt idx="60">
                  <c:v>233.33333333333331</c:v>
                </c:pt>
                <c:pt idx="61">
                  <c:v>7.5</c:v>
                </c:pt>
                <c:pt idx="62">
                  <c:v>53.333333333333336</c:v>
                </c:pt>
                <c:pt idx="63">
                  <c:v>10.833333333333334</c:v>
                </c:pt>
                <c:pt idx="64">
                  <c:v>20.833333333333332</c:v>
                </c:pt>
                <c:pt idx="65">
                  <c:v>31.666666666666668</c:v>
                </c:pt>
                <c:pt idx="66">
                  <c:v>15.833333333333334</c:v>
                </c:pt>
                <c:pt idx="67">
                  <c:v>30</c:v>
                </c:pt>
                <c:pt idx="68">
                  <c:v>20</c:v>
                </c:pt>
                <c:pt idx="69">
                  <c:v>24.166666666666668</c:v>
                </c:pt>
                <c:pt idx="70">
                  <c:v>160</c:v>
                </c:pt>
                <c:pt idx="71">
                  <c:v>27.5</c:v>
                </c:pt>
                <c:pt idx="72">
                  <c:v>20</c:v>
                </c:pt>
                <c:pt idx="73">
                  <c:v>114.99999999999999</c:v>
                </c:pt>
                <c:pt idx="74">
                  <c:v>242.50000000000003</c:v>
                </c:pt>
                <c:pt idx="75">
                  <c:v>99.99999999999999</c:v>
                </c:pt>
                <c:pt idx="76">
                  <c:v>45.833333333333336</c:v>
                </c:pt>
                <c:pt idx="77">
                  <c:v>33.333333333333336</c:v>
                </c:pt>
                <c:pt idx="78">
                  <c:v>55.833333333333336</c:v>
                </c:pt>
                <c:pt idx="79">
                  <c:v>22.500000000000004</c:v>
                </c:pt>
                <c:pt idx="80">
                  <c:v>79.16666666666666</c:v>
                </c:pt>
                <c:pt idx="81">
                  <c:v>106.66666666666667</c:v>
                </c:pt>
                <c:pt idx="82">
                  <c:v>36.666666666666664</c:v>
                </c:pt>
                <c:pt idx="83">
                  <c:v>25.833333333333332</c:v>
                </c:pt>
                <c:pt idx="84">
                  <c:v>126.66666666666667</c:v>
                </c:pt>
                <c:pt idx="85">
                  <c:v>33.333333333333336</c:v>
                </c:pt>
                <c:pt idx="86">
                  <c:v>101.66666666666667</c:v>
                </c:pt>
                <c:pt idx="87">
                  <c:v>79.16666666666666</c:v>
                </c:pt>
                <c:pt idx="88">
                  <c:v>42.5</c:v>
                </c:pt>
                <c:pt idx="89">
                  <c:v>39.166666666666664</c:v>
                </c:pt>
                <c:pt idx="90">
                  <c:v>84.16666666666667</c:v>
                </c:pt>
                <c:pt idx="91">
                  <c:v>93.33333333333334</c:v>
                </c:pt>
                <c:pt idx="92">
                  <c:v>80.83333333333333</c:v>
                </c:pt>
                <c:pt idx="93">
                  <c:v>78.33333333333333</c:v>
                </c:pt>
                <c:pt idx="94">
                  <c:v>28.333333333333336</c:v>
                </c:pt>
                <c:pt idx="95">
                  <c:v>55</c:v>
                </c:pt>
                <c:pt idx="96">
                  <c:v>310.83333333333337</c:v>
                </c:pt>
                <c:pt idx="97">
                  <c:v>69.49999999999999</c:v>
                </c:pt>
                <c:pt idx="98">
                  <c:v>10.416666666666666</c:v>
                </c:pt>
                <c:pt idx="99">
                  <c:v>4.666666666666667</c:v>
                </c:pt>
                <c:pt idx="100">
                  <c:v>18.166666666666668</c:v>
                </c:pt>
                <c:pt idx="101">
                  <c:v>112.25</c:v>
                </c:pt>
                <c:pt idx="102">
                  <c:v>75.33333333333333</c:v>
                </c:pt>
                <c:pt idx="103">
                  <c:v>76.75</c:v>
                </c:pt>
                <c:pt idx="104">
                  <c:v>105.5</c:v>
                </c:pt>
                <c:pt idx="105">
                  <c:v>164.25</c:v>
                </c:pt>
                <c:pt idx="106">
                  <c:v>31.916666666666668</c:v>
                </c:pt>
                <c:pt idx="107">
                  <c:v>14.083333333333336</c:v>
                </c:pt>
                <c:pt idx="108">
                  <c:v>559.1666666666667</c:v>
                </c:pt>
                <c:pt idx="109">
                  <c:v>218.41666666666669</c:v>
                </c:pt>
                <c:pt idx="110">
                  <c:v>99.08333333333334</c:v>
                </c:pt>
                <c:pt idx="111">
                  <c:v>84.33333333333333</c:v>
                </c:pt>
                <c:pt idx="112">
                  <c:v>20.333333333333332</c:v>
                </c:pt>
                <c:pt idx="113">
                  <c:v>144.16666666666666</c:v>
                </c:pt>
                <c:pt idx="114">
                  <c:v>152.5</c:v>
                </c:pt>
                <c:pt idx="115">
                  <c:v>163.33333333333334</c:v>
                </c:pt>
                <c:pt idx="116">
                  <c:v>59.166666666666664</c:v>
                </c:pt>
                <c:pt idx="117">
                  <c:v>17.499999999999996</c:v>
                </c:pt>
                <c:pt idx="118">
                  <c:v>34.166666666666664</c:v>
                </c:pt>
                <c:pt idx="119">
                  <c:v>71.66666666666667</c:v>
                </c:pt>
                <c:pt idx="120">
                  <c:v>277.5</c:v>
                </c:pt>
                <c:pt idx="121">
                  <c:v>1041.6666666666667</c:v>
                </c:pt>
                <c:pt idx="122">
                  <c:v>493.33333333333337</c:v>
                </c:pt>
                <c:pt idx="123">
                  <c:v>122.5</c:v>
                </c:pt>
                <c:pt idx="124">
                  <c:v>117.66666666666666</c:v>
                </c:pt>
                <c:pt idx="125">
                  <c:v>515</c:v>
                </c:pt>
                <c:pt idx="126">
                  <c:v>91.16666666666667</c:v>
                </c:pt>
                <c:pt idx="127">
                  <c:v>148.08333333333331</c:v>
                </c:pt>
                <c:pt idx="128">
                  <c:v>125.58333333333333</c:v>
                </c:pt>
                <c:pt idx="129">
                  <c:v>341.4166666666667</c:v>
                </c:pt>
                <c:pt idx="130">
                  <c:v>59.08333333333333</c:v>
                </c:pt>
                <c:pt idx="131">
                  <c:v>62.5</c:v>
                </c:pt>
                <c:pt idx="132">
                  <c:v>20.333333333333332</c:v>
                </c:pt>
                <c:pt idx="133">
                  <c:v>122</c:v>
                </c:pt>
                <c:pt idx="134">
                  <c:v>15.25</c:v>
                </c:pt>
                <c:pt idx="135">
                  <c:v>92.75</c:v>
                </c:pt>
                <c:pt idx="136">
                  <c:v>25.675</c:v>
                </c:pt>
                <c:pt idx="137">
                  <c:v>17.083333333333332</c:v>
                </c:pt>
                <c:pt idx="138">
                  <c:v>125.75</c:v>
                </c:pt>
                <c:pt idx="139">
                  <c:v>83.41666666666666</c:v>
                </c:pt>
                <c:pt idx="140">
                  <c:v>116.16666666666666</c:v>
                </c:pt>
                <c:pt idx="141">
                  <c:v>387.5833333333333</c:v>
                </c:pt>
                <c:pt idx="142">
                  <c:v>297.5</c:v>
                </c:pt>
                <c:pt idx="143">
                  <c:v>337.08333333333337</c:v>
                </c:pt>
                <c:pt idx="144">
                  <c:v>377.9166666666667</c:v>
                </c:pt>
                <c:pt idx="145">
                  <c:v>200.5</c:v>
                </c:pt>
                <c:pt idx="146">
                  <c:v>144.16666666666666</c:v>
                </c:pt>
                <c:pt idx="147">
                  <c:v>239.58333333333334</c:v>
                </c:pt>
                <c:pt idx="148">
                  <c:v>142.41666666666666</c:v>
                </c:pt>
              </c:numCache>
            </c:numRef>
          </c:val>
          <c:smooth val="0"/>
        </c:ser>
        <c:marker val="1"/>
        <c:axId val="2973352"/>
        <c:axId val="66691977"/>
      </c:lineChart>
      <c:dateAx>
        <c:axId val="2973352"/>
        <c:scaling>
          <c:orientation val="minMax"/>
          <c:max val="35796"/>
          <c:min val="32874"/>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001"/>
              <c:y val="-0.012"/>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66691977"/>
        <c:crosses val="autoZero"/>
        <c:auto val="0"/>
        <c:baseTimeUnit val="days"/>
        <c:majorUnit val="12"/>
        <c:majorTimeUnit val="months"/>
        <c:minorUnit val="12"/>
        <c:minorTimeUnit val="months"/>
        <c:noMultiLvlLbl val="0"/>
      </c:dateAx>
      <c:valAx>
        <c:axId val="66691977"/>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2973352"/>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Mist - Filter Gauge 7
Na</a:t>
            </a:r>
          </a:p>
        </c:rich>
      </c:tx>
      <c:layout>
        <c:manualLayout>
          <c:xMode val="factor"/>
          <c:yMode val="factor"/>
          <c:x val="0.005"/>
          <c:y val="-0.0025"/>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'Filter Gauge 7 data'!$B$8:$B$156</c:f>
              <c:strCache>
                <c:ptCount val="149"/>
                <c:pt idx="0">
                  <c:v>33100</c:v>
                </c:pt>
                <c:pt idx="1">
                  <c:v>33107</c:v>
                </c:pt>
                <c:pt idx="2">
                  <c:v>33114</c:v>
                </c:pt>
                <c:pt idx="3">
                  <c:v>33122</c:v>
                </c:pt>
                <c:pt idx="4">
                  <c:v>33126</c:v>
                </c:pt>
                <c:pt idx="5">
                  <c:v>33138</c:v>
                </c:pt>
                <c:pt idx="6">
                  <c:v>33144</c:v>
                </c:pt>
                <c:pt idx="7">
                  <c:v>33149</c:v>
                </c:pt>
                <c:pt idx="8">
                  <c:v>33156</c:v>
                </c:pt>
                <c:pt idx="9">
                  <c:v>33163</c:v>
                </c:pt>
                <c:pt idx="10">
                  <c:v>33170</c:v>
                </c:pt>
                <c:pt idx="11">
                  <c:v>33177</c:v>
                </c:pt>
                <c:pt idx="12">
                  <c:v>33363</c:v>
                </c:pt>
                <c:pt idx="13">
                  <c:v>33373</c:v>
                </c:pt>
                <c:pt idx="14">
                  <c:v>33380</c:v>
                </c:pt>
                <c:pt idx="15">
                  <c:v>33387</c:v>
                </c:pt>
                <c:pt idx="16">
                  <c:v>33394</c:v>
                </c:pt>
                <c:pt idx="17">
                  <c:v>33401</c:v>
                </c:pt>
                <c:pt idx="18">
                  <c:v>33408</c:v>
                </c:pt>
                <c:pt idx="19">
                  <c:v>33415</c:v>
                </c:pt>
                <c:pt idx="20">
                  <c:v>33422</c:v>
                </c:pt>
                <c:pt idx="21">
                  <c:v>33429</c:v>
                </c:pt>
                <c:pt idx="22">
                  <c:v>33436</c:v>
                </c:pt>
                <c:pt idx="23">
                  <c:v>33443</c:v>
                </c:pt>
                <c:pt idx="24">
                  <c:v>33450</c:v>
                </c:pt>
                <c:pt idx="25">
                  <c:v>33457</c:v>
                </c:pt>
                <c:pt idx="26">
                  <c:v>33464</c:v>
                </c:pt>
                <c:pt idx="27">
                  <c:v>33471</c:v>
                </c:pt>
                <c:pt idx="28">
                  <c:v>33485</c:v>
                </c:pt>
                <c:pt idx="29">
                  <c:v>33492</c:v>
                </c:pt>
                <c:pt idx="30">
                  <c:v>33499</c:v>
                </c:pt>
                <c:pt idx="31">
                  <c:v>33513</c:v>
                </c:pt>
                <c:pt idx="32">
                  <c:v>33520</c:v>
                </c:pt>
                <c:pt idx="33">
                  <c:v>33527</c:v>
                </c:pt>
                <c:pt idx="34">
                  <c:v>33534</c:v>
                </c:pt>
                <c:pt idx="35">
                  <c:v>33744</c:v>
                </c:pt>
                <c:pt idx="36">
                  <c:v>33751</c:v>
                </c:pt>
                <c:pt idx="37">
                  <c:v>33758</c:v>
                </c:pt>
                <c:pt idx="38">
                  <c:v>33765</c:v>
                </c:pt>
                <c:pt idx="39">
                  <c:v>33772</c:v>
                </c:pt>
                <c:pt idx="40">
                  <c:v>33779</c:v>
                </c:pt>
                <c:pt idx="41">
                  <c:v>33786</c:v>
                </c:pt>
                <c:pt idx="42">
                  <c:v>33793</c:v>
                </c:pt>
                <c:pt idx="43">
                  <c:v>33800</c:v>
                </c:pt>
                <c:pt idx="44">
                  <c:v>33807</c:v>
                </c:pt>
                <c:pt idx="45">
                  <c:v>33814</c:v>
                </c:pt>
                <c:pt idx="46">
                  <c:v>33821</c:v>
                </c:pt>
                <c:pt idx="47">
                  <c:v>33828</c:v>
                </c:pt>
                <c:pt idx="48">
                  <c:v>33835</c:v>
                </c:pt>
                <c:pt idx="49">
                  <c:v>33842</c:v>
                </c:pt>
                <c:pt idx="50">
                  <c:v>33849</c:v>
                </c:pt>
                <c:pt idx="51">
                  <c:v>33856</c:v>
                </c:pt>
                <c:pt idx="52">
                  <c:v>33863</c:v>
                </c:pt>
                <c:pt idx="53">
                  <c:v>33870</c:v>
                </c:pt>
                <c:pt idx="54">
                  <c:v>33877</c:v>
                </c:pt>
                <c:pt idx="55">
                  <c:v>33884</c:v>
                </c:pt>
                <c:pt idx="56">
                  <c:v>33891</c:v>
                </c:pt>
                <c:pt idx="57">
                  <c:v>33898</c:v>
                </c:pt>
                <c:pt idx="58">
                  <c:v>34117</c:v>
                </c:pt>
                <c:pt idx="59">
                  <c:v>34125</c:v>
                </c:pt>
                <c:pt idx="60">
                  <c:v>34132</c:v>
                </c:pt>
                <c:pt idx="61">
                  <c:v>34139</c:v>
                </c:pt>
                <c:pt idx="62">
                  <c:v>34146</c:v>
                </c:pt>
                <c:pt idx="63">
                  <c:v>34168</c:v>
                </c:pt>
                <c:pt idx="64">
                  <c:v>34174</c:v>
                </c:pt>
                <c:pt idx="65">
                  <c:v>34181</c:v>
                </c:pt>
                <c:pt idx="66">
                  <c:v>34188</c:v>
                </c:pt>
                <c:pt idx="67">
                  <c:v>34202</c:v>
                </c:pt>
                <c:pt idx="68">
                  <c:v>34209</c:v>
                </c:pt>
                <c:pt idx="69">
                  <c:v>34216</c:v>
                </c:pt>
                <c:pt idx="70">
                  <c:v>34223</c:v>
                </c:pt>
                <c:pt idx="71">
                  <c:v>34230</c:v>
                </c:pt>
                <c:pt idx="72">
                  <c:v>34237</c:v>
                </c:pt>
                <c:pt idx="73">
                  <c:v>34251</c:v>
                </c:pt>
                <c:pt idx="74">
                  <c:v>34490</c:v>
                </c:pt>
                <c:pt idx="75">
                  <c:v>34497</c:v>
                </c:pt>
                <c:pt idx="76">
                  <c:v>34504</c:v>
                </c:pt>
                <c:pt idx="77">
                  <c:v>34511</c:v>
                </c:pt>
                <c:pt idx="78">
                  <c:v>34518</c:v>
                </c:pt>
                <c:pt idx="79">
                  <c:v>34525</c:v>
                </c:pt>
                <c:pt idx="80">
                  <c:v>34532</c:v>
                </c:pt>
                <c:pt idx="81">
                  <c:v>34539</c:v>
                </c:pt>
                <c:pt idx="82">
                  <c:v>34546</c:v>
                </c:pt>
                <c:pt idx="83">
                  <c:v>34553</c:v>
                </c:pt>
                <c:pt idx="84">
                  <c:v>34560</c:v>
                </c:pt>
                <c:pt idx="85">
                  <c:v>34567</c:v>
                </c:pt>
                <c:pt idx="86">
                  <c:v>34574</c:v>
                </c:pt>
                <c:pt idx="87">
                  <c:v>34609</c:v>
                </c:pt>
                <c:pt idx="88">
                  <c:v>34623</c:v>
                </c:pt>
                <c:pt idx="89">
                  <c:v>34637</c:v>
                </c:pt>
                <c:pt idx="90">
                  <c:v>34857</c:v>
                </c:pt>
                <c:pt idx="91">
                  <c:v>34864</c:v>
                </c:pt>
                <c:pt idx="92">
                  <c:v>34878</c:v>
                </c:pt>
                <c:pt idx="93">
                  <c:v>34885</c:v>
                </c:pt>
                <c:pt idx="94">
                  <c:v>34892</c:v>
                </c:pt>
                <c:pt idx="95">
                  <c:v>34899</c:v>
                </c:pt>
                <c:pt idx="96">
                  <c:v>34927</c:v>
                </c:pt>
                <c:pt idx="97">
                  <c:v>34934</c:v>
                </c:pt>
                <c:pt idx="98">
                  <c:v>34941</c:v>
                </c:pt>
                <c:pt idx="99">
                  <c:v>34948</c:v>
                </c:pt>
                <c:pt idx="100">
                  <c:v>34955</c:v>
                </c:pt>
                <c:pt idx="101">
                  <c:v>34962</c:v>
                </c:pt>
                <c:pt idx="102">
                  <c:v>34969</c:v>
                </c:pt>
                <c:pt idx="103">
                  <c:v>34976</c:v>
                </c:pt>
                <c:pt idx="104">
                  <c:v>34983</c:v>
                </c:pt>
                <c:pt idx="105">
                  <c:v>34990</c:v>
                </c:pt>
                <c:pt idx="106">
                  <c:v>34997</c:v>
                </c:pt>
                <c:pt idx="107">
                  <c:v>35004</c:v>
                </c:pt>
                <c:pt idx="108">
                  <c:v>35220</c:v>
                </c:pt>
                <c:pt idx="109">
                  <c:v>35227</c:v>
                </c:pt>
                <c:pt idx="110">
                  <c:v>35234</c:v>
                </c:pt>
                <c:pt idx="111">
                  <c:v>35241</c:v>
                </c:pt>
                <c:pt idx="112">
                  <c:v>35248</c:v>
                </c:pt>
                <c:pt idx="113">
                  <c:v>35255</c:v>
                </c:pt>
                <c:pt idx="114">
                  <c:v>35262</c:v>
                </c:pt>
                <c:pt idx="115">
                  <c:v>35283</c:v>
                </c:pt>
                <c:pt idx="116">
                  <c:v>35290</c:v>
                </c:pt>
                <c:pt idx="117">
                  <c:v>35297</c:v>
                </c:pt>
                <c:pt idx="118">
                  <c:v>35304</c:v>
                </c:pt>
                <c:pt idx="119">
                  <c:v>35311</c:v>
                </c:pt>
                <c:pt idx="120">
                  <c:v>35318</c:v>
                </c:pt>
                <c:pt idx="121">
                  <c:v>35325</c:v>
                </c:pt>
                <c:pt idx="122">
                  <c:v>35332</c:v>
                </c:pt>
                <c:pt idx="123">
                  <c:v>35339</c:v>
                </c:pt>
                <c:pt idx="124">
                  <c:v>35346</c:v>
                </c:pt>
                <c:pt idx="125">
                  <c:v>35353</c:v>
                </c:pt>
                <c:pt idx="126">
                  <c:v>35360</c:v>
                </c:pt>
                <c:pt idx="127">
                  <c:v>35367</c:v>
                </c:pt>
                <c:pt idx="128">
                  <c:v>35567</c:v>
                </c:pt>
                <c:pt idx="129">
                  <c:v>35574</c:v>
                </c:pt>
                <c:pt idx="130">
                  <c:v>35582</c:v>
                </c:pt>
                <c:pt idx="131">
                  <c:v>35589</c:v>
                </c:pt>
                <c:pt idx="132">
                  <c:v>35596</c:v>
                </c:pt>
                <c:pt idx="133">
                  <c:v>35603</c:v>
                </c:pt>
                <c:pt idx="134">
                  <c:v>35610</c:v>
                </c:pt>
                <c:pt idx="135">
                  <c:v>35617</c:v>
                </c:pt>
                <c:pt idx="136">
                  <c:v>35624</c:v>
                </c:pt>
                <c:pt idx="137">
                  <c:v>35631</c:v>
                </c:pt>
                <c:pt idx="138">
                  <c:v>35638</c:v>
                </c:pt>
                <c:pt idx="139">
                  <c:v>35652</c:v>
                </c:pt>
                <c:pt idx="140">
                  <c:v>35659</c:v>
                </c:pt>
                <c:pt idx="141">
                  <c:v>35666</c:v>
                </c:pt>
                <c:pt idx="142">
                  <c:v>35687</c:v>
                </c:pt>
                <c:pt idx="143">
                  <c:v>35694</c:v>
                </c:pt>
                <c:pt idx="144">
                  <c:v>35701</c:v>
                </c:pt>
                <c:pt idx="145">
                  <c:v>35708</c:v>
                </c:pt>
                <c:pt idx="146">
                  <c:v>35715</c:v>
                </c:pt>
                <c:pt idx="147">
                  <c:v>35722</c:v>
                </c:pt>
                <c:pt idx="148">
                  <c:v>35729</c:v>
                </c:pt>
              </c:strCache>
            </c:strRef>
          </c:cat>
          <c:val>
            <c:numRef>
              <c:f>'Filter Gauge 7 data'!$AM$8:$AM$156</c:f>
              <c:numCache>
                <c:ptCount val="149"/>
                <c:pt idx="0">
                  <c:v>176.52173913043475</c:v>
                </c:pt>
                <c:pt idx="1">
                  <c:v>44.34782608695652</c:v>
                </c:pt>
                <c:pt idx="2">
                  <c:v>268.69565217391306</c:v>
                </c:pt>
                <c:pt idx="3">
                  <c:v>222.60869565217394</c:v>
                </c:pt>
                <c:pt idx="4">
                  <c:v>1380.8695652173915</c:v>
                </c:pt>
                <c:pt idx="5">
                  <c:v>448.69565217391306</c:v>
                </c:pt>
                <c:pt idx="6">
                  <c:v>32.608695652173914</c:v>
                </c:pt>
                <c:pt idx="7">
                  <c:v>385.65217391304344</c:v>
                </c:pt>
                <c:pt idx="8">
                  <c:v>716.9565217391304</c:v>
                </c:pt>
                <c:pt idx="9">
                  <c:v>3030</c:v>
                </c:pt>
                <c:pt idx="10">
                  <c:v>295.2173913043478</c:v>
                </c:pt>
                <c:pt idx="11">
                  <c:v>312.60869565217394</c:v>
                </c:pt>
                <c:pt idx="12">
                  <c:v>151.73913043478262</c:v>
                </c:pt>
                <c:pt idx="13">
                  <c:v>123.04347826086958</c:v>
                </c:pt>
                <c:pt idx="14">
                  <c:v>750.4347826086956</c:v>
                </c:pt>
                <c:pt idx="15">
                  <c:v>392.17391304347825</c:v>
                </c:pt>
                <c:pt idx="16">
                  <c:v>71.73913043478261</c:v>
                </c:pt>
                <c:pt idx="17">
                  <c:v>37.391304347826086</c:v>
                </c:pt>
                <c:pt idx="18">
                  <c:v>58.69565217391305</c:v>
                </c:pt>
                <c:pt idx="19">
                  <c:v>23.47826086956522</c:v>
                </c:pt>
                <c:pt idx="20">
                  <c:v>310.4347826086956</c:v>
                </c:pt>
                <c:pt idx="21">
                  <c:v>250.86956521739128</c:v>
                </c:pt>
                <c:pt idx="22">
                  <c:v>32.17391304347826</c:v>
                </c:pt>
                <c:pt idx="23">
                  <c:v>52.17391304347826</c:v>
                </c:pt>
                <c:pt idx="24">
                  <c:v>165.6521739130435</c:v>
                </c:pt>
                <c:pt idx="25">
                  <c:v>594.7826086956521</c:v>
                </c:pt>
                <c:pt idx="26">
                  <c:v>206.95652173913044</c:v>
                </c:pt>
                <c:pt idx="27">
                  <c:v>644.3478260869565</c:v>
                </c:pt>
                <c:pt idx="28">
                  <c:v>317.8260869565217</c:v>
                </c:pt>
                <c:pt idx="29">
                  <c:v>656.0869565217391</c:v>
                </c:pt>
                <c:pt idx="30">
                  <c:v>478.695652173913</c:v>
                </c:pt>
                <c:pt idx="31">
                  <c:v>665.6521739130435</c:v>
                </c:pt>
                <c:pt idx="32">
                  <c:v>111.73913043478261</c:v>
                </c:pt>
                <c:pt idx="33">
                  <c:v>338.2608695652174</c:v>
                </c:pt>
                <c:pt idx="34">
                  <c:v>105.65217391304348</c:v>
                </c:pt>
                <c:pt idx="35">
                  <c:v>39.56521739130435</c:v>
                </c:pt>
                <c:pt idx="36">
                  <c:v>163.47826086956522</c:v>
                </c:pt>
                <c:pt idx="37">
                  <c:v>790.8695652173914</c:v>
                </c:pt>
                <c:pt idx="38">
                  <c:v>1330.8695652173913</c:v>
                </c:pt>
                <c:pt idx="39">
                  <c:v>795.2173913043478</c:v>
                </c:pt>
                <c:pt idx="40">
                  <c:v>74.34782608695652</c:v>
                </c:pt>
                <c:pt idx="41">
                  <c:v>2765.217391304348</c:v>
                </c:pt>
                <c:pt idx="42">
                  <c:v>711.304347826087</c:v>
                </c:pt>
                <c:pt idx="43">
                  <c:v>196.52173913043478</c:v>
                </c:pt>
                <c:pt idx="44">
                  <c:v>753.4782608695651</c:v>
                </c:pt>
                <c:pt idx="45">
                  <c:v>200.8695652173913</c:v>
                </c:pt>
                <c:pt idx="46">
                  <c:v>272.6086956521739</c:v>
                </c:pt>
                <c:pt idx="47">
                  <c:v>214.34782608695653</c:v>
                </c:pt>
                <c:pt idx="48">
                  <c:v>240.8695652173913</c:v>
                </c:pt>
                <c:pt idx="49">
                  <c:v>89.13043478260869</c:v>
                </c:pt>
                <c:pt idx="50">
                  <c:v>281.30434782608694</c:v>
                </c:pt>
                <c:pt idx="52">
                  <c:v>49.565217391304344</c:v>
                </c:pt>
                <c:pt idx="53">
                  <c:v>111.73913043478261</c:v>
                </c:pt>
                <c:pt idx="54">
                  <c:v>35.65217391304348</c:v>
                </c:pt>
                <c:pt idx="55">
                  <c:v>788.2608695652174</c:v>
                </c:pt>
                <c:pt idx="56">
                  <c:v>226.9565217391304</c:v>
                </c:pt>
                <c:pt idx="57">
                  <c:v>323.04347826086956</c:v>
                </c:pt>
                <c:pt idx="58">
                  <c:v>575.2173913043478</c:v>
                </c:pt>
                <c:pt idx="59">
                  <c:v>280.8695652173913</c:v>
                </c:pt>
                <c:pt idx="60">
                  <c:v>974.7826086956522</c:v>
                </c:pt>
                <c:pt idx="61">
                  <c:v>46.95652173913044</c:v>
                </c:pt>
                <c:pt idx="62">
                  <c:v>223.47826086956522</c:v>
                </c:pt>
                <c:pt idx="63">
                  <c:v>55.652173913043484</c:v>
                </c:pt>
                <c:pt idx="64">
                  <c:v>102.6086956521739</c:v>
                </c:pt>
                <c:pt idx="65">
                  <c:v>147.3913043478261</c:v>
                </c:pt>
                <c:pt idx="66">
                  <c:v>83.04347826086956</c:v>
                </c:pt>
                <c:pt idx="67">
                  <c:v>134.7826086956522</c:v>
                </c:pt>
                <c:pt idx="68">
                  <c:v>99.56521739130434</c:v>
                </c:pt>
                <c:pt idx="69">
                  <c:v>103.04347826086956</c:v>
                </c:pt>
                <c:pt idx="70">
                  <c:v>687.3913043478261</c:v>
                </c:pt>
                <c:pt idx="71">
                  <c:v>113.04347826086956</c:v>
                </c:pt>
                <c:pt idx="72">
                  <c:v>87.39130434782608</c:v>
                </c:pt>
                <c:pt idx="73">
                  <c:v>519.5652173913044</c:v>
                </c:pt>
                <c:pt idx="74">
                  <c:v>1061.304347826087</c:v>
                </c:pt>
                <c:pt idx="75">
                  <c:v>423.04347826086956</c:v>
                </c:pt>
                <c:pt idx="76">
                  <c:v>192.17391304347825</c:v>
                </c:pt>
                <c:pt idx="77">
                  <c:v>150</c:v>
                </c:pt>
                <c:pt idx="78">
                  <c:v>176.52173913043475</c:v>
                </c:pt>
                <c:pt idx="79">
                  <c:v>106.5217391304348</c:v>
                </c:pt>
                <c:pt idx="80">
                  <c:v>313.04347826086956</c:v>
                </c:pt>
                <c:pt idx="81">
                  <c:v>425.2173913043478</c:v>
                </c:pt>
                <c:pt idx="82">
                  <c:v>128.69565217391303</c:v>
                </c:pt>
                <c:pt idx="83">
                  <c:v>103.47826086956522</c:v>
                </c:pt>
                <c:pt idx="84">
                  <c:v>526.5217391304348</c:v>
                </c:pt>
                <c:pt idx="85">
                  <c:v>131.30434782608697</c:v>
                </c:pt>
                <c:pt idx="86">
                  <c:v>444.7826086956522</c:v>
                </c:pt>
                <c:pt idx="87">
                  <c:v>332.60869565217394</c:v>
                </c:pt>
                <c:pt idx="88">
                  <c:v>162.60869565217394</c:v>
                </c:pt>
                <c:pt idx="89">
                  <c:v>158.2608695652174</c:v>
                </c:pt>
                <c:pt idx="90">
                  <c:v>361.304347826087</c:v>
                </c:pt>
                <c:pt idx="91">
                  <c:v>404.34782608695656</c:v>
                </c:pt>
                <c:pt idx="92">
                  <c:v>345.6521739130435</c:v>
                </c:pt>
                <c:pt idx="93">
                  <c:v>333.9130434782608</c:v>
                </c:pt>
                <c:pt idx="94">
                  <c:v>123.47826086956522</c:v>
                </c:pt>
                <c:pt idx="95">
                  <c:v>249.56521739130434</c:v>
                </c:pt>
                <c:pt idx="96">
                  <c:v>1095.217391304348</c:v>
                </c:pt>
                <c:pt idx="97">
                  <c:v>272.6086956521739</c:v>
                </c:pt>
                <c:pt idx="98">
                  <c:v>33.869565217391305</c:v>
                </c:pt>
                <c:pt idx="99">
                  <c:v>14.521739130434783</c:v>
                </c:pt>
                <c:pt idx="100">
                  <c:v>68.34782608695653</c:v>
                </c:pt>
                <c:pt idx="101">
                  <c:v>492.1739130434783</c:v>
                </c:pt>
                <c:pt idx="102">
                  <c:v>320</c:v>
                </c:pt>
                <c:pt idx="103">
                  <c:v>335.6521739130435</c:v>
                </c:pt>
                <c:pt idx="104">
                  <c:v>420.4347826086957</c:v>
                </c:pt>
                <c:pt idx="105">
                  <c:v>683.4782608695652</c:v>
                </c:pt>
                <c:pt idx="106">
                  <c:v>132.6521739130435</c:v>
                </c:pt>
                <c:pt idx="107">
                  <c:v>51.91304347826087</c:v>
                </c:pt>
                <c:pt idx="108">
                  <c:v>2401.7391304347825</c:v>
                </c:pt>
                <c:pt idx="109">
                  <c:v>934.7826086956522</c:v>
                </c:pt>
                <c:pt idx="110">
                  <c:v>420.4347826086957</c:v>
                </c:pt>
                <c:pt idx="111">
                  <c:v>360.4347826086956</c:v>
                </c:pt>
                <c:pt idx="112">
                  <c:v>82.04347826086956</c:v>
                </c:pt>
                <c:pt idx="113">
                  <c:v>706.5217391304349</c:v>
                </c:pt>
                <c:pt idx="114">
                  <c:v>669.5652173913044</c:v>
                </c:pt>
                <c:pt idx="115">
                  <c:v>505.2173913043478</c:v>
                </c:pt>
                <c:pt idx="116">
                  <c:v>142.6086956521739</c:v>
                </c:pt>
                <c:pt idx="117">
                  <c:v>73.04347826086956</c:v>
                </c:pt>
                <c:pt idx="118">
                  <c:v>153.4782608695652</c:v>
                </c:pt>
                <c:pt idx="119">
                  <c:v>333.9130434782608</c:v>
                </c:pt>
                <c:pt idx="120">
                  <c:v>1217.8260869565217</c:v>
                </c:pt>
                <c:pt idx="122">
                  <c:v>2151.7391304347825</c:v>
                </c:pt>
                <c:pt idx="123">
                  <c:v>517.8260869565217</c:v>
                </c:pt>
                <c:pt idx="124">
                  <c:v>458.2608695652173</c:v>
                </c:pt>
                <c:pt idx="125">
                  <c:v>2284.3478260869565</c:v>
                </c:pt>
                <c:pt idx="126">
                  <c:v>411.7391304347827</c:v>
                </c:pt>
                <c:pt idx="127">
                  <c:v>631.7391304347826</c:v>
                </c:pt>
                <c:pt idx="128">
                  <c:v>535.2173913043479</c:v>
                </c:pt>
                <c:pt idx="129">
                  <c:v>1484.7826086956522</c:v>
                </c:pt>
                <c:pt idx="130">
                  <c:v>232.17391304347825</c:v>
                </c:pt>
                <c:pt idx="131">
                  <c:v>246.52173913043478</c:v>
                </c:pt>
                <c:pt idx="132">
                  <c:v>86.82608695652175</c:v>
                </c:pt>
                <c:pt idx="133">
                  <c:v>499.5652173913044</c:v>
                </c:pt>
                <c:pt idx="134">
                  <c:v>42.434782608695656</c:v>
                </c:pt>
                <c:pt idx="135">
                  <c:v>293.9130434782609</c:v>
                </c:pt>
                <c:pt idx="136">
                  <c:v>88.60869565217389</c:v>
                </c:pt>
                <c:pt idx="137">
                  <c:v>56.21739130434782</c:v>
                </c:pt>
                <c:pt idx="138">
                  <c:v>491.304347826087</c:v>
                </c:pt>
                <c:pt idx="139">
                  <c:v>132.6521739130435</c:v>
                </c:pt>
                <c:pt idx="140">
                  <c:v>441.30434782608694</c:v>
                </c:pt>
                <c:pt idx="141">
                  <c:v>1653.0434782608695</c:v>
                </c:pt>
                <c:pt idx="142">
                  <c:v>1285.2173913043478</c:v>
                </c:pt>
                <c:pt idx="143">
                  <c:v>1175.2173913043478</c:v>
                </c:pt>
                <c:pt idx="144">
                  <c:v>1526.5217391304348</c:v>
                </c:pt>
                <c:pt idx="145">
                  <c:v>859.5652173913043</c:v>
                </c:pt>
                <c:pt idx="146">
                  <c:v>552.1739130434781</c:v>
                </c:pt>
                <c:pt idx="147">
                  <c:v>1058.695652173913</c:v>
                </c:pt>
                <c:pt idx="148">
                  <c:v>580.8695652173913</c:v>
                </c:pt>
              </c:numCache>
            </c:numRef>
          </c:val>
          <c:smooth val="0"/>
        </c:ser>
        <c:marker val="1"/>
        <c:axId val="48348950"/>
        <c:axId val="28219103"/>
      </c:lineChart>
      <c:dateAx>
        <c:axId val="48348950"/>
        <c:scaling>
          <c:orientation val="minMax"/>
          <c:max val="35796"/>
          <c:min val="32874"/>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00275"/>
              <c:y val="-0.016"/>
            </c:manualLayout>
          </c:layout>
          <c:overlay val="0"/>
          <c:spPr>
            <a:noFill/>
            <a:ln w="3175">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8219103"/>
        <c:crosses val="autoZero"/>
        <c:auto val="0"/>
        <c:baseTimeUnit val="days"/>
        <c:majorUnit val="12"/>
        <c:majorTimeUnit val="months"/>
        <c:minorUnit val="12"/>
        <c:minorTimeUnit val="months"/>
        <c:noMultiLvlLbl val="0"/>
      </c:dateAx>
      <c:valAx>
        <c:axId val="28219103"/>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48348950"/>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Mist - Filter Gauge 7
Mn</a:t>
            </a:r>
          </a:p>
        </c:rich>
      </c:tx>
      <c:layout>
        <c:manualLayout>
          <c:xMode val="factor"/>
          <c:yMode val="factor"/>
          <c:x val="0.00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'Filter Gauge 7 data'!$B$8:$B$156</c:f>
              <c:strCache>
                <c:ptCount val="149"/>
                <c:pt idx="0">
                  <c:v>33100</c:v>
                </c:pt>
                <c:pt idx="1">
                  <c:v>33107</c:v>
                </c:pt>
                <c:pt idx="2">
                  <c:v>33114</c:v>
                </c:pt>
                <c:pt idx="3">
                  <c:v>33122</c:v>
                </c:pt>
                <c:pt idx="4">
                  <c:v>33126</c:v>
                </c:pt>
                <c:pt idx="5">
                  <c:v>33138</c:v>
                </c:pt>
                <c:pt idx="6">
                  <c:v>33144</c:v>
                </c:pt>
                <c:pt idx="7">
                  <c:v>33149</c:v>
                </c:pt>
                <c:pt idx="8">
                  <c:v>33156</c:v>
                </c:pt>
                <c:pt idx="9">
                  <c:v>33163</c:v>
                </c:pt>
                <c:pt idx="10">
                  <c:v>33170</c:v>
                </c:pt>
                <c:pt idx="11">
                  <c:v>33177</c:v>
                </c:pt>
                <c:pt idx="12">
                  <c:v>33363</c:v>
                </c:pt>
                <c:pt idx="13">
                  <c:v>33373</c:v>
                </c:pt>
                <c:pt idx="14">
                  <c:v>33380</c:v>
                </c:pt>
                <c:pt idx="15">
                  <c:v>33387</c:v>
                </c:pt>
                <c:pt idx="16">
                  <c:v>33394</c:v>
                </c:pt>
                <c:pt idx="17">
                  <c:v>33401</c:v>
                </c:pt>
                <c:pt idx="18">
                  <c:v>33408</c:v>
                </c:pt>
                <c:pt idx="19">
                  <c:v>33415</c:v>
                </c:pt>
                <c:pt idx="20">
                  <c:v>33422</c:v>
                </c:pt>
                <c:pt idx="21">
                  <c:v>33429</c:v>
                </c:pt>
                <c:pt idx="22">
                  <c:v>33436</c:v>
                </c:pt>
                <c:pt idx="23">
                  <c:v>33443</c:v>
                </c:pt>
                <c:pt idx="24">
                  <c:v>33450</c:v>
                </c:pt>
                <c:pt idx="25">
                  <c:v>33457</c:v>
                </c:pt>
                <c:pt idx="26">
                  <c:v>33464</c:v>
                </c:pt>
                <c:pt idx="27">
                  <c:v>33471</c:v>
                </c:pt>
                <c:pt idx="28">
                  <c:v>33485</c:v>
                </c:pt>
                <c:pt idx="29">
                  <c:v>33492</c:v>
                </c:pt>
                <c:pt idx="30">
                  <c:v>33499</c:v>
                </c:pt>
                <c:pt idx="31">
                  <c:v>33513</c:v>
                </c:pt>
                <c:pt idx="32">
                  <c:v>33520</c:v>
                </c:pt>
                <c:pt idx="33">
                  <c:v>33527</c:v>
                </c:pt>
                <c:pt idx="34">
                  <c:v>33534</c:v>
                </c:pt>
                <c:pt idx="35">
                  <c:v>33744</c:v>
                </c:pt>
                <c:pt idx="36">
                  <c:v>33751</c:v>
                </c:pt>
                <c:pt idx="37">
                  <c:v>33758</c:v>
                </c:pt>
                <c:pt idx="38">
                  <c:v>33765</c:v>
                </c:pt>
                <c:pt idx="39">
                  <c:v>33772</c:v>
                </c:pt>
                <c:pt idx="40">
                  <c:v>33779</c:v>
                </c:pt>
                <c:pt idx="41">
                  <c:v>33786</c:v>
                </c:pt>
                <c:pt idx="42">
                  <c:v>33793</c:v>
                </c:pt>
                <c:pt idx="43">
                  <c:v>33800</c:v>
                </c:pt>
                <c:pt idx="44">
                  <c:v>33807</c:v>
                </c:pt>
                <c:pt idx="45">
                  <c:v>33814</c:v>
                </c:pt>
                <c:pt idx="46">
                  <c:v>33821</c:v>
                </c:pt>
                <c:pt idx="47">
                  <c:v>33828</c:v>
                </c:pt>
                <c:pt idx="48">
                  <c:v>33835</c:v>
                </c:pt>
                <c:pt idx="49">
                  <c:v>33842</c:v>
                </c:pt>
                <c:pt idx="50">
                  <c:v>33849</c:v>
                </c:pt>
                <c:pt idx="51">
                  <c:v>33856</c:v>
                </c:pt>
                <c:pt idx="52">
                  <c:v>33863</c:v>
                </c:pt>
                <c:pt idx="53">
                  <c:v>33870</c:v>
                </c:pt>
                <c:pt idx="54">
                  <c:v>33877</c:v>
                </c:pt>
                <c:pt idx="55">
                  <c:v>33884</c:v>
                </c:pt>
                <c:pt idx="56">
                  <c:v>33891</c:v>
                </c:pt>
                <c:pt idx="57">
                  <c:v>33898</c:v>
                </c:pt>
                <c:pt idx="58">
                  <c:v>34117</c:v>
                </c:pt>
                <c:pt idx="59">
                  <c:v>34125</c:v>
                </c:pt>
                <c:pt idx="60">
                  <c:v>34132</c:v>
                </c:pt>
                <c:pt idx="61">
                  <c:v>34139</c:v>
                </c:pt>
                <c:pt idx="62">
                  <c:v>34146</c:v>
                </c:pt>
                <c:pt idx="63">
                  <c:v>34168</c:v>
                </c:pt>
                <c:pt idx="64">
                  <c:v>34174</c:v>
                </c:pt>
                <c:pt idx="65">
                  <c:v>34181</c:v>
                </c:pt>
                <c:pt idx="66">
                  <c:v>34188</c:v>
                </c:pt>
                <c:pt idx="67">
                  <c:v>34202</c:v>
                </c:pt>
                <c:pt idx="68">
                  <c:v>34209</c:v>
                </c:pt>
                <c:pt idx="69">
                  <c:v>34216</c:v>
                </c:pt>
                <c:pt idx="70">
                  <c:v>34223</c:v>
                </c:pt>
                <c:pt idx="71">
                  <c:v>34230</c:v>
                </c:pt>
                <c:pt idx="72">
                  <c:v>34237</c:v>
                </c:pt>
                <c:pt idx="73">
                  <c:v>34251</c:v>
                </c:pt>
                <c:pt idx="74">
                  <c:v>34490</c:v>
                </c:pt>
                <c:pt idx="75">
                  <c:v>34497</c:v>
                </c:pt>
                <c:pt idx="76">
                  <c:v>34504</c:v>
                </c:pt>
                <c:pt idx="77">
                  <c:v>34511</c:v>
                </c:pt>
                <c:pt idx="78">
                  <c:v>34518</c:v>
                </c:pt>
                <c:pt idx="79">
                  <c:v>34525</c:v>
                </c:pt>
                <c:pt idx="80">
                  <c:v>34532</c:v>
                </c:pt>
                <c:pt idx="81">
                  <c:v>34539</c:v>
                </c:pt>
                <c:pt idx="82">
                  <c:v>34546</c:v>
                </c:pt>
                <c:pt idx="83">
                  <c:v>34553</c:v>
                </c:pt>
                <c:pt idx="84">
                  <c:v>34560</c:v>
                </c:pt>
                <c:pt idx="85">
                  <c:v>34567</c:v>
                </c:pt>
                <c:pt idx="86">
                  <c:v>34574</c:v>
                </c:pt>
                <c:pt idx="87">
                  <c:v>34609</c:v>
                </c:pt>
                <c:pt idx="88">
                  <c:v>34623</c:v>
                </c:pt>
                <c:pt idx="89">
                  <c:v>34637</c:v>
                </c:pt>
                <c:pt idx="90">
                  <c:v>34857</c:v>
                </c:pt>
                <c:pt idx="91">
                  <c:v>34864</c:v>
                </c:pt>
                <c:pt idx="92">
                  <c:v>34878</c:v>
                </c:pt>
                <c:pt idx="93">
                  <c:v>34885</c:v>
                </c:pt>
                <c:pt idx="94">
                  <c:v>34892</c:v>
                </c:pt>
                <c:pt idx="95">
                  <c:v>34899</c:v>
                </c:pt>
                <c:pt idx="96">
                  <c:v>34927</c:v>
                </c:pt>
                <c:pt idx="97">
                  <c:v>34934</c:v>
                </c:pt>
                <c:pt idx="98">
                  <c:v>34941</c:v>
                </c:pt>
                <c:pt idx="99">
                  <c:v>34948</c:v>
                </c:pt>
                <c:pt idx="100">
                  <c:v>34955</c:v>
                </c:pt>
                <c:pt idx="101">
                  <c:v>34962</c:v>
                </c:pt>
                <c:pt idx="102">
                  <c:v>34969</c:v>
                </c:pt>
                <c:pt idx="103">
                  <c:v>34976</c:v>
                </c:pt>
                <c:pt idx="104">
                  <c:v>34983</c:v>
                </c:pt>
                <c:pt idx="105">
                  <c:v>34990</c:v>
                </c:pt>
                <c:pt idx="106">
                  <c:v>34997</c:v>
                </c:pt>
                <c:pt idx="107">
                  <c:v>35004</c:v>
                </c:pt>
                <c:pt idx="108">
                  <c:v>35220</c:v>
                </c:pt>
                <c:pt idx="109">
                  <c:v>35227</c:v>
                </c:pt>
                <c:pt idx="110">
                  <c:v>35234</c:v>
                </c:pt>
                <c:pt idx="111">
                  <c:v>35241</c:v>
                </c:pt>
                <c:pt idx="112">
                  <c:v>35248</c:v>
                </c:pt>
                <c:pt idx="113">
                  <c:v>35255</c:v>
                </c:pt>
                <c:pt idx="114">
                  <c:v>35262</c:v>
                </c:pt>
                <c:pt idx="115">
                  <c:v>35283</c:v>
                </c:pt>
                <c:pt idx="116">
                  <c:v>35290</c:v>
                </c:pt>
                <c:pt idx="117">
                  <c:v>35297</c:v>
                </c:pt>
                <c:pt idx="118">
                  <c:v>35304</c:v>
                </c:pt>
                <c:pt idx="119">
                  <c:v>35311</c:v>
                </c:pt>
                <c:pt idx="120">
                  <c:v>35318</c:v>
                </c:pt>
                <c:pt idx="121">
                  <c:v>35325</c:v>
                </c:pt>
                <c:pt idx="122">
                  <c:v>35332</c:v>
                </c:pt>
                <c:pt idx="123">
                  <c:v>35339</c:v>
                </c:pt>
                <c:pt idx="124">
                  <c:v>35346</c:v>
                </c:pt>
                <c:pt idx="125">
                  <c:v>35353</c:v>
                </c:pt>
                <c:pt idx="126">
                  <c:v>35360</c:v>
                </c:pt>
                <c:pt idx="127">
                  <c:v>35367</c:v>
                </c:pt>
                <c:pt idx="128">
                  <c:v>35567</c:v>
                </c:pt>
                <c:pt idx="129">
                  <c:v>35574</c:v>
                </c:pt>
                <c:pt idx="130">
                  <c:v>35582</c:v>
                </c:pt>
                <c:pt idx="131">
                  <c:v>35589</c:v>
                </c:pt>
                <c:pt idx="132">
                  <c:v>35596</c:v>
                </c:pt>
                <c:pt idx="133">
                  <c:v>35603</c:v>
                </c:pt>
                <c:pt idx="134">
                  <c:v>35610</c:v>
                </c:pt>
                <c:pt idx="135">
                  <c:v>35617</c:v>
                </c:pt>
                <c:pt idx="136">
                  <c:v>35624</c:v>
                </c:pt>
                <c:pt idx="137">
                  <c:v>35631</c:v>
                </c:pt>
                <c:pt idx="138">
                  <c:v>35638</c:v>
                </c:pt>
                <c:pt idx="139">
                  <c:v>35652</c:v>
                </c:pt>
                <c:pt idx="140">
                  <c:v>35659</c:v>
                </c:pt>
                <c:pt idx="141">
                  <c:v>35666</c:v>
                </c:pt>
                <c:pt idx="142">
                  <c:v>35687</c:v>
                </c:pt>
                <c:pt idx="143">
                  <c:v>35694</c:v>
                </c:pt>
                <c:pt idx="144">
                  <c:v>35701</c:v>
                </c:pt>
                <c:pt idx="145">
                  <c:v>35708</c:v>
                </c:pt>
                <c:pt idx="146">
                  <c:v>35715</c:v>
                </c:pt>
                <c:pt idx="147">
                  <c:v>35722</c:v>
                </c:pt>
                <c:pt idx="148">
                  <c:v>35729</c:v>
                </c:pt>
              </c:strCache>
            </c:strRef>
          </c:cat>
          <c:val>
            <c:numRef>
              <c:f>'Filter Gauge 7 data'!$AD$8:$AD$156</c:f>
              <c:numCache>
                <c:ptCount val="149"/>
                <c:pt idx="0">
                  <c:v>0.37090909090909097</c:v>
                </c:pt>
                <c:pt idx="1">
                  <c:v>0.24363636363636365</c:v>
                </c:pt>
                <c:pt idx="2">
                  <c:v>0.08363636363636363</c:v>
                </c:pt>
                <c:pt idx="3">
                  <c:v>0.07272727272727272</c:v>
                </c:pt>
                <c:pt idx="12">
                  <c:v>0.19636363636363635</c:v>
                </c:pt>
                <c:pt idx="13">
                  <c:v>0.08</c:v>
                </c:pt>
                <c:pt idx="14">
                  <c:v>0.23272727272727275</c:v>
                </c:pt>
                <c:pt idx="15">
                  <c:v>0.18181818181818182</c:v>
                </c:pt>
                <c:pt idx="16">
                  <c:v>0.1272727272727273</c:v>
                </c:pt>
                <c:pt idx="17">
                  <c:v>0.07272727272727272</c:v>
                </c:pt>
                <c:pt idx="18">
                  <c:v>0.12363636363636364</c:v>
                </c:pt>
                <c:pt idx="19">
                  <c:v>0.08363636363636363</c:v>
                </c:pt>
                <c:pt idx="20">
                  <c:v>0.6581818181818183</c:v>
                </c:pt>
                <c:pt idx="21">
                  <c:v>0.28</c:v>
                </c:pt>
                <c:pt idx="22">
                  <c:v>0.3018181818181818</c:v>
                </c:pt>
                <c:pt idx="23">
                  <c:v>0.4109090909090909</c:v>
                </c:pt>
                <c:pt idx="24">
                  <c:v>1.247272727272727</c:v>
                </c:pt>
                <c:pt idx="25">
                  <c:v>0.2545454545454546</c:v>
                </c:pt>
                <c:pt idx="26">
                  <c:v>0.1490909090909091</c:v>
                </c:pt>
                <c:pt idx="27">
                  <c:v>0.9890909090909091</c:v>
                </c:pt>
                <c:pt idx="28">
                  <c:v>2.9454545454545453</c:v>
                </c:pt>
                <c:pt idx="29">
                  <c:v>0.4763636363636364</c:v>
                </c:pt>
                <c:pt idx="30">
                  <c:v>0.1309090909090909</c:v>
                </c:pt>
                <c:pt idx="31">
                  <c:v>0.15636363636363637</c:v>
                </c:pt>
                <c:pt idx="32">
                  <c:v>0.43999999999999995</c:v>
                </c:pt>
                <c:pt idx="33">
                  <c:v>0.09454545454545453</c:v>
                </c:pt>
                <c:pt idx="34">
                  <c:v>0.5636363636363636</c:v>
                </c:pt>
                <c:pt idx="35">
                  <c:v>0.2690909090909091</c:v>
                </c:pt>
                <c:pt idx="36">
                  <c:v>3.6000000000000005</c:v>
                </c:pt>
                <c:pt idx="37">
                  <c:v>0.9636363636363635</c:v>
                </c:pt>
                <c:pt idx="38">
                  <c:v>1.6181818181818182</c:v>
                </c:pt>
                <c:pt idx="39">
                  <c:v>0.4109090909090909</c:v>
                </c:pt>
                <c:pt idx="40">
                  <c:v>0.1527272727272727</c:v>
                </c:pt>
                <c:pt idx="41">
                  <c:v>0.5672727272727273</c:v>
                </c:pt>
                <c:pt idx="42">
                  <c:v>0.39636363636363636</c:v>
                </c:pt>
                <c:pt idx="43">
                  <c:v>0.19999999999999998</c:v>
                </c:pt>
                <c:pt idx="44">
                  <c:v>0.2981818181818182</c:v>
                </c:pt>
                <c:pt idx="45">
                  <c:v>0.16727272727272727</c:v>
                </c:pt>
                <c:pt idx="46">
                  <c:v>0.11636363636363638</c:v>
                </c:pt>
                <c:pt idx="47">
                  <c:v>0.09818181818181818</c:v>
                </c:pt>
                <c:pt idx="48">
                  <c:v>0.1781818181818182</c:v>
                </c:pt>
                <c:pt idx="49">
                  <c:v>0.07272727272727272</c:v>
                </c:pt>
                <c:pt idx="50">
                  <c:v>0.07272727272727272</c:v>
                </c:pt>
                <c:pt idx="52">
                  <c:v>0.24363636363636365</c:v>
                </c:pt>
                <c:pt idx="53">
                  <c:v>0.9454545454545454</c:v>
                </c:pt>
                <c:pt idx="54">
                  <c:v>0.09818181818181818</c:v>
                </c:pt>
                <c:pt idx="55">
                  <c:v>0.08363636363636363</c:v>
                </c:pt>
                <c:pt idx="56">
                  <c:v>0.07272727272727272</c:v>
                </c:pt>
                <c:pt idx="57">
                  <c:v>0.07272727272727272</c:v>
                </c:pt>
                <c:pt idx="58">
                  <c:v>0.36727272727272725</c:v>
                </c:pt>
                <c:pt idx="59">
                  <c:v>0.6218181818181818</c:v>
                </c:pt>
                <c:pt idx="60">
                  <c:v>0.33090909090909093</c:v>
                </c:pt>
                <c:pt idx="61">
                  <c:v>0.07272727272727272</c:v>
                </c:pt>
                <c:pt idx="62">
                  <c:v>0.16363636363636364</c:v>
                </c:pt>
                <c:pt idx="63">
                  <c:v>0.09818181818181818</c:v>
                </c:pt>
                <c:pt idx="64">
                  <c:v>0.07272727272727272</c:v>
                </c:pt>
                <c:pt idx="65">
                  <c:v>0.10909090909090909</c:v>
                </c:pt>
                <c:pt idx="66">
                  <c:v>0.07272727272727272</c:v>
                </c:pt>
                <c:pt idx="67">
                  <c:v>0.07272727272727272</c:v>
                </c:pt>
                <c:pt idx="68">
                  <c:v>0.07272727272727272</c:v>
                </c:pt>
                <c:pt idx="69">
                  <c:v>0.19999999999999998</c:v>
                </c:pt>
                <c:pt idx="70">
                  <c:v>0.13818181818181818</c:v>
                </c:pt>
                <c:pt idx="71">
                  <c:v>0.20727272727272728</c:v>
                </c:pt>
                <c:pt idx="72">
                  <c:v>0.07272727272727272</c:v>
                </c:pt>
                <c:pt idx="73">
                  <c:v>0.07272727272727272</c:v>
                </c:pt>
                <c:pt idx="74">
                  <c:v>0.18909090909090906</c:v>
                </c:pt>
                <c:pt idx="75">
                  <c:v>0.13818181818181818</c:v>
                </c:pt>
                <c:pt idx="76">
                  <c:v>0.12363636363636364</c:v>
                </c:pt>
                <c:pt idx="77">
                  <c:v>0.13818181818181818</c:v>
                </c:pt>
                <c:pt idx="78">
                  <c:v>1.4036363636363636</c:v>
                </c:pt>
                <c:pt idx="79">
                  <c:v>0.27272727272727276</c:v>
                </c:pt>
                <c:pt idx="80">
                  <c:v>0.7272727272727273</c:v>
                </c:pt>
                <c:pt idx="81">
                  <c:v>0.4036363636363637</c:v>
                </c:pt>
                <c:pt idx="82">
                  <c:v>0.4509090909090909</c:v>
                </c:pt>
                <c:pt idx="83">
                  <c:v>0.19999999999999998</c:v>
                </c:pt>
                <c:pt idx="84">
                  <c:v>0.28</c:v>
                </c:pt>
                <c:pt idx="85">
                  <c:v>0.16363636363636364</c:v>
                </c:pt>
                <c:pt idx="86">
                  <c:v>0.15636363636363637</c:v>
                </c:pt>
                <c:pt idx="87">
                  <c:v>0.16363636363636364</c:v>
                </c:pt>
                <c:pt idx="88">
                  <c:v>0.20363636363636362</c:v>
                </c:pt>
                <c:pt idx="89">
                  <c:v>0.19999999999999998</c:v>
                </c:pt>
                <c:pt idx="90">
                  <c:v>0.11636363636363638</c:v>
                </c:pt>
                <c:pt idx="91">
                  <c:v>0.24727272727272728</c:v>
                </c:pt>
                <c:pt idx="92">
                  <c:v>0.4327272727272728</c:v>
                </c:pt>
                <c:pt idx="93">
                  <c:v>0.28727272727272735</c:v>
                </c:pt>
                <c:pt idx="94">
                  <c:v>0.1527272727272727</c:v>
                </c:pt>
                <c:pt idx="95">
                  <c:v>0.09818181818181818</c:v>
                </c:pt>
                <c:pt idx="96">
                  <c:v>7.5636363636363635</c:v>
                </c:pt>
                <c:pt idx="97">
                  <c:v>0.27272727272727276</c:v>
                </c:pt>
                <c:pt idx="98">
                  <c:v>0.15636363636363637</c:v>
                </c:pt>
                <c:pt idx="99">
                  <c:v>0.12000000000000001</c:v>
                </c:pt>
                <c:pt idx="100">
                  <c:v>0.45454545454545453</c:v>
                </c:pt>
                <c:pt idx="101">
                  <c:v>0.38545454545454544</c:v>
                </c:pt>
                <c:pt idx="102">
                  <c:v>0.14181818181818182</c:v>
                </c:pt>
                <c:pt idx="103">
                  <c:v>0.2509090909090909</c:v>
                </c:pt>
                <c:pt idx="104">
                  <c:v>0.36363636363636365</c:v>
                </c:pt>
                <c:pt idx="105">
                  <c:v>0.33818181818181814</c:v>
                </c:pt>
                <c:pt idx="106">
                  <c:v>0.08</c:v>
                </c:pt>
                <c:pt idx="107">
                  <c:v>0.08363636363636363</c:v>
                </c:pt>
                <c:pt idx="108">
                  <c:v>1.538181818181818</c:v>
                </c:pt>
                <c:pt idx="109">
                  <c:v>0.7563636363636362</c:v>
                </c:pt>
                <c:pt idx="110">
                  <c:v>0.21818181818181817</c:v>
                </c:pt>
                <c:pt idx="111">
                  <c:v>0.16363636363636364</c:v>
                </c:pt>
                <c:pt idx="112">
                  <c:v>0.1527272727272727</c:v>
                </c:pt>
                <c:pt idx="113">
                  <c:v>0.40727272727272723</c:v>
                </c:pt>
                <c:pt idx="114">
                  <c:v>0.19272727272727272</c:v>
                </c:pt>
                <c:pt idx="115">
                  <c:v>3.0909090909090913</c:v>
                </c:pt>
                <c:pt idx="116">
                  <c:v>1.8909090909090909</c:v>
                </c:pt>
                <c:pt idx="117">
                  <c:v>0.24727272727272728</c:v>
                </c:pt>
                <c:pt idx="118">
                  <c:v>0.16</c:v>
                </c:pt>
                <c:pt idx="119">
                  <c:v>0.6145454545454545</c:v>
                </c:pt>
                <c:pt idx="120">
                  <c:v>0.44727272727272727</c:v>
                </c:pt>
                <c:pt idx="121">
                  <c:v>7.236363636363637</c:v>
                </c:pt>
                <c:pt idx="122">
                  <c:v>0.3927272727272727</c:v>
                </c:pt>
                <c:pt idx="124">
                  <c:v>0.4254545454545455</c:v>
                </c:pt>
                <c:pt idx="125">
                  <c:v>0.3090909090909091</c:v>
                </c:pt>
                <c:pt idx="126">
                  <c:v>0.08727272727272727</c:v>
                </c:pt>
                <c:pt idx="127">
                  <c:v>0.19272727272727272</c:v>
                </c:pt>
                <c:pt idx="128">
                  <c:v>0.16363636363636364</c:v>
                </c:pt>
                <c:pt idx="129">
                  <c:v>0.9054545454545454</c:v>
                </c:pt>
                <c:pt idx="130">
                  <c:v>0.4763636363636364</c:v>
                </c:pt>
                <c:pt idx="131">
                  <c:v>0.2290909090909091</c:v>
                </c:pt>
                <c:pt idx="132">
                  <c:v>0.07272727272727272</c:v>
                </c:pt>
                <c:pt idx="133">
                  <c:v>0.21090909090909088</c:v>
                </c:pt>
                <c:pt idx="134">
                  <c:v>0.27272727272727276</c:v>
                </c:pt>
                <c:pt idx="135">
                  <c:v>1.8909090909090909</c:v>
                </c:pt>
                <c:pt idx="136">
                  <c:v>0.20363636363636362</c:v>
                </c:pt>
                <c:pt idx="137">
                  <c:v>0.27272727272727276</c:v>
                </c:pt>
                <c:pt idx="138">
                  <c:v>0.8327272727272728</c:v>
                </c:pt>
                <c:pt idx="139">
                  <c:v>2.785454545454545</c:v>
                </c:pt>
                <c:pt idx="140">
                  <c:v>0.8363636363636364</c:v>
                </c:pt>
                <c:pt idx="141">
                  <c:v>0.36363636363636365</c:v>
                </c:pt>
                <c:pt idx="142">
                  <c:v>0.20727272727272728</c:v>
                </c:pt>
                <c:pt idx="143">
                  <c:v>2.076363636363636</c:v>
                </c:pt>
                <c:pt idx="144">
                  <c:v>0.33818181818181814</c:v>
                </c:pt>
                <c:pt idx="145">
                  <c:v>0.27636363636363637</c:v>
                </c:pt>
                <c:pt idx="146">
                  <c:v>0.17090909090909093</c:v>
                </c:pt>
                <c:pt idx="147">
                  <c:v>0.5018181818181818</c:v>
                </c:pt>
                <c:pt idx="148">
                  <c:v>0.43636363636363634</c:v>
                </c:pt>
              </c:numCache>
            </c:numRef>
          </c:val>
          <c:smooth val="0"/>
        </c:ser>
        <c:marker val="1"/>
        <c:axId val="61900084"/>
        <c:axId val="34040357"/>
      </c:lineChart>
      <c:dateAx>
        <c:axId val="61900084"/>
        <c:scaling>
          <c:orientation val="minMax"/>
          <c:max val="35796"/>
          <c:min val="32874"/>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001"/>
              <c:y val="-0.009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34040357"/>
        <c:crosses val="autoZero"/>
        <c:auto val="0"/>
        <c:baseTimeUnit val="days"/>
        <c:majorUnit val="12"/>
        <c:majorTimeUnit val="months"/>
        <c:minorUnit val="12"/>
        <c:minorTimeUnit val="months"/>
        <c:noMultiLvlLbl val="0"/>
      </c:dateAx>
      <c:valAx>
        <c:axId val="34040357"/>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61900084"/>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Mist - Filter Gauge 7
Na:Cl ratio</a:t>
            </a:r>
          </a:p>
        </c:rich>
      </c:tx>
      <c:layout>
        <c:manualLayout>
          <c:xMode val="factor"/>
          <c:yMode val="factor"/>
          <c:x val="0.005"/>
          <c:y val="0"/>
        </c:manualLayout>
      </c:layout>
      <c:spPr>
        <a:noFill/>
        <a:ln>
          <a:noFill/>
        </a:ln>
      </c:spPr>
    </c:title>
    <c:plotArea>
      <c:layout>
        <c:manualLayout>
          <c:xMode val="edge"/>
          <c:yMode val="edge"/>
          <c:x val="0.0575"/>
          <c:y val="0.18625"/>
          <c:w val="0.926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'Filter Gauge 7 data'!$B$8:$B$156</c:f>
              <c:strCache>
                <c:ptCount val="149"/>
                <c:pt idx="0">
                  <c:v>33100</c:v>
                </c:pt>
                <c:pt idx="1">
                  <c:v>33107</c:v>
                </c:pt>
                <c:pt idx="2">
                  <c:v>33114</c:v>
                </c:pt>
                <c:pt idx="3">
                  <c:v>33122</c:v>
                </c:pt>
                <c:pt idx="4">
                  <c:v>33126</c:v>
                </c:pt>
                <c:pt idx="5">
                  <c:v>33138</c:v>
                </c:pt>
                <c:pt idx="6">
                  <c:v>33144</c:v>
                </c:pt>
                <c:pt idx="7">
                  <c:v>33149</c:v>
                </c:pt>
                <c:pt idx="8">
                  <c:v>33156</c:v>
                </c:pt>
                <c:pt idx="9">
                  <c:v>33163</c:v>
                </c:pt>
                <c:pt idx="10">
                  <c:v>33170</c:v>
                </c:pt>
                <c:pt idx="11">
                  <c:v>33177</c:v>
                </c:pt>
                <c:pt idx="12">
                  <c:v>33363</c:v>
                </c:pt>
                <c:pt idx="13">
                  <c:v>33373</c:v>
                </c:pt>
                <c:pt idx="14">
                  <c:v>33380</c:v>
                </c:pt>
                <c:pt idx="15">
                  <c:v>33387</c:v>
                </c:pt>
                <c:pt idx="16">
                  <c:v>33394</c:v>
                </c:pt>
                <c:pt idx="17">
                  <c:v>33401</c:v>
                </c:pt>
                <c:pt idx="18">
                  <c:v>33408</c:v>
                </c:pt>
                <c:pt idx="19">
                  <c:v>33415</c:v>
                </c:pt>
                <c:pt idx="20">
                  <c:v>33422</c:v>
                </c:pt>
                <c:pt idx="21">
                  <c:v>33429</c:v>
                </c:pt>
                <c:pt idx="22">
                  <c:v>33436</c:v>
                </c:pt>
                <c:pt idx="23">
                  <c:v>33443</c:v>
                </c:pt>
                <c:pt idx="24">
                  <c:v>33450</c:v>
                </c:pt>
                <c:pt idx="25">
                  <c:v>33457</c:v>
                </c:pt>
                <c:pt idx="26">
                  <c:v>33464</c:v>
                </c:pt>
                <c:pt idx="27">
                  <c:v>33471</c:v>
                </c:pt>
                <c:pt idx="28">
                  <c:v>33485</c:v>
                </c:pt>
                <c:pt idx="29">
                  <c:v>33492</c:v>
                </c:pt>
                <c:pt idx="30">
                  <c:v>33499</c:v>
                </c:pt>
                <c:pt idx="31">
                  <c:v>33513</c:v>
                </c:pt>
                <c:pt idx="32">
                  <c:v>33520</c:v>
                </c:pt>
                <c:pt idx="33">
                  <c:v>33527</c:v>
                </c:pt>
                <c:pt idx="34">
                  <c:v>33534</c:v>
                </c:pt>
                <c:pt idx="35">
                  <c:v>33744</c:v>
                </c:pt>
                <c:pt idx="36">
                  <c:v>33751</c:v>
                </c:pt>
                <c:pt idx="37">
                  <c:v>33758</c:v>
                </c:pt>
                <c:pt idx="38">
                  <c:v>33765</c:v>
                </c:pt>
                <c:pt idx="39">
                  <c:v>33772</c:v>
                </c:pt>
                <c:pt idx="40">
                  <c:v>33779</c:v>
                </c:pt>
                <c:pt idx="41">
                  <c:v>33786</c:v>
                </c:pt>
                <c:pt idx="42">
                  <c:v>33793</c:v>
                </c:pt>
                <c:pt idx="43">
                  <c:v>33800</c:v>
                </c:pt>
                <c:pt idx="44">
                  <c:v>33807</c:v>
                </c:pt>
                <c:pt idx="45">
                  <c:v>33814</c:v>
                </c:pt>
                <c:pt idx="46">
                  <c:v>33821</c:v>
                </c:pt>
                <c:pt idx="47">
                  <c:v>33828</c:v>
                </c:pt>
                <c:pt idx="48">
                  <c:v>33835</c:v>
                </c:pt>
                <c:pt idx="49">
                  <c:v>33842</c:v>
                </c:pt>
                <c:pt idx="50">
                  <c:v>33849</c:v>
                </c:pt>
                <c:pt idx="51">
                  <c:v>33856</c:v>
                </c:pt>
                <c:pt idx="52">
                  <c:v>33863</c:v>
                </c:pt>
                <c:pt idx="53">
                  <c:v>33870</c:v>
                </c:pt>
                <c:pt idx="54">
                  <c:v>33877</c:v>
                </c:pt>
                <c:pt idx="55">
                  <c:v>33884</c:v>
                </c:pt>
                <c:pt idx="56">
                  <c:v>33891</c:v>
                </c:pt>
                <c:pt idx="57">
                  <c:v>33898</c:v>
                </c:pt>
                <c:pt idx="58">
                  <c:v>34117</c:v>
                </c:pt>
                <c:pt idx="59">
                  <c:v>34125</c:v>
                </c:pt>
                <c:pt idx="60">
                  <c:v>34132</c:v>
                </c:pt>
                <c:pt idx="61">
                  <c:v>34139</c:v>
                </c:pt>
                <c:pt idx="62">
                  <c:v>34146</c:v>
                </c:pt>
                <c:pt idx="63">
                  <c:v>34168</c:v>
                </c:pt>
                <c:pt idx="64">
                  <c:v>34174</c:v>
                </c:pt>
                <c:pt idx="65">
                  <c:v>34181</c:v>
                </c:pt>
                <c:pt idx="66">
                  <c:v>34188</c:v>
                </c:pt>
                <c:pt idx="67">
                  <c:v>34202</c:v>
                </c:pt>
                <c:pt idx="68">
                  <c:v>34209</c:v>
                </c:pt>
                <c:pt idx="69">
                  <c:v>34216</c:v>
                </c:pt>
                <c:pt idx="70">
                  <c:v>34223</c:v>
                </c:pt>
                <c:pt idx="71">
                  <c:v>34230</c:v>
                </c:pt>
                <c:pt idx="72">
                  <c:v>34237</c:v>
                </c:pt>
                <c:pt idx="73">
                  <c:v>34251</c:v>
                </c:pt>
                <c:pt idx="74">
                  <c:v>34490</c:v>
                </c:pt>
                <c:pt idx="75">
                  <c:v>34497</c:v>
                </c:pt>
                <c:pt idx="76">
                  <c:v>34504</c:v>
                </c:pt>
                <c:pt idx="77">
                  <c:v>34511</c:v>
                </c:pt>
                <c:pt idx="78">
                  <c:v>34518</c:v>
                </c:pt>
                <c:pt idx="79">
                  <c:v>34525</c:v>
                </c:pt>
                <c:pt idx="80">
                  <c:v>34532</c:v>
                </c:pt>
                <c:pt idx="81">
                  <c:v>34539</c:v>
                </c:pt>
                <c:pt idx="82">
                  <c:v>34546</c:v>
                </c:pt>
                <c:pt idx="83">
                  <c:v>34553</c:v>
                </c:pt>
                <c:pt idx="84">
                  <c:v>34560</c:v>
                </c:pt>
                <c:pt idx="85">
                  <c:v>34567</c:v>
                </c:pt>
                <c:pt idx="86">
                  <c:v>34574</c:v>
                </c:pt>
                <c:pt idx="87">
                  <c:v>34609</c:v>
                </c:pt>
                <c:pt idx="88">
                  <c:v>34623</c:v>
                </c:pt>
                <c:pt idx="89">
                  <c:v>34637</c:v>
                </c:pt>
                <c:pt idx="90">
                  <c:v>34857</c:v>
                </c:pt>
                <c:pt idx="91">
                  <c:v>34864</c:v>
                </c:pt>
                <c:pt idx="92">
                  <c:v>34878</c:v>
                </c:pt>
                <c:pt idx="93">
                  <c:v>34885</c:v>
                </c:pt>
                <c:pt idx="94">
                  <c:v>34892</c:v>
                </c:pt>
                <c:pt idx="95">
                  <c:v>34899</c:v>
                </c:pt>
                <c:pt idx="96">
                  <c:v>34927</c:v>
                </c:pt>
                <c:pt idx="97">
                  <c:v>34934</c:v>
                </c:pt>
                <c:pt idx="98">
                  <c:v>34941</c:v>
                </c:pt>
                <c:pt idx="99">
                  <c:v>34948</c:v>
                </c:pt>
                <c:pt idx="100">
                  <c:v>34955</c:v>
                </c:pt>
                <c:pt idx="101">
                  <c:v>34962</c:v>
                </c:pt>
                <c:pt idx="102">
                  <c:v>34969</c:v>
                </c:pt>
                <c:pt idx="103">
                  <c:v>34976</c:v>
                </c:pt>
                <c:pt idx="104">
                  <c:v>34983</c:v>
                </c:pt>
                <c:pt idx="105">
                  <c:v>34990</c:v>
                </c:pt>
                <c:pt idx="106">
                  <c:v>34997</c:v>
                </c:pt>
                <c:pt idx="107">
                  <c:v>35004</c:v>
                </c:pt>
                <c:pt idx="108">
                  <c:v>35220</c:v>
                </c:pt>
                <c:pt idx="109">
                  <c:v>35227</c:v>
                </c:pt>
                <c:pt idx="110">
                  <c:v>35234</c:v>
                </c:pt>
                <c:pt idx="111">
                  <c:v>35241</c:v>
                </c:pt>
                <c:pt idx="112">
                  <c:v>35248</c:v>
                </c:pt>
                <c:pt idx="113">
                  <c:v>35255</c:v>
                </c:pt>
                <c:pt idx="114">
                  <c:v>35262</c:v>
                </c:pt>
                <c:pt idx="115">
                  <c:v>35283</c:v>
                </c:pt>
                <c:pt idx="116">
                  <c:v>35290</c:v>
                </c:pt>
                <c:pt idx="117">
                  <c:v>35297</c:v>
                </c:pt>
                <c:pt idx="118">
                  <c:v>35304</c:v>
                </c:pt>
                <c:pt idx="119">
                  <c:v>35311</c:v>
                </c:pt>
                <c:pt idx="120">
                  <c:v>35318</c:v>
                </c:pt>
                <c:pt idx="121">
                  <c:v>35325</c:v>
                </c:pt>
                <c:pt idx="122">
                  <c:v>35332</c:v>
                </c:pt>
                <c:pt idx="123">
                  <c:v>35339</c:v>
                </c:pt>
                <c:pt idx="124">
                  <c:v>35346</c:v>
                </c:pt>
                <c:pt idx="125">
                  <c:v>35353</c:v>
                </c:pt>
                <c:pt idx="126">
                  <c:v>35360</c:v>
                </c:pt>
                <c:pt idx="127">
                  <c:v>35367</c:v>
                </c:pt>
                <c:pt idx="128">
                  <c:v>35567</c:v>
                </c:pt>
                <c:pt idx="129">
                  <c:v>35574</c:v>
                </c:pt>
                <c:pt idx="130">
                  <c:v>35582</c:v>
                </c:pt>
                <c:pt idx="131">
                  <c:v>35589</c:v>
                </c:pt>
                <c:pt idx="132">
                  <c:v>35596</c:v>
                </c:pt>
                <c:pt idx="133">
                  <c:v>35603</c:v>
                </c:pt>
                <c:pt idx="134">
                  <c:v>35610</c:v>
                </c:pt>
                <c:pt idx="135">
                  <c:v>35617</c:v>
                </c:pt>
                <c:pt idx="136">
                  <c:v>35624</c:v>
                </c:pt>
                <c:pt idx="137">
                  <c:v>35631</c:v>
                </c:pt>
                <c:pt idx="138">
                  <c:v>35638</c:v>
                </c:pt>
                <c:pt idx="139">
                  <c:v>35652</c:v>
                </c:pt>
                <c:pt idx="140">
                  <c:v>35659</c:v>
                </c:pt>
                <c:pt idx="141">
                  <c:v>35666</c:v>
                </c:pt>
                <c:pt idx="142">
                  <c:v>35687</c:v>
                </c:pt>
                <c:pt idx="143">
                  <c:v>35694</c:v>
                </c:pt>
                <c:pt idx="144">
                  <c:v>35701</c:v>
                </c:pt>
                <c:pt idx="145">
                  <c:v>35708</c:v>
                </c:pt>
                <c:pt idx="146">
                  <c:v>35715</c:v>
                </c:pt>
                <c:pt idx="147">
                  <c:v>35722</c:v>
                </c:pt>
                <c:pt idx="148">
                  <c:v>35729</c:v>
                </c:pt>
              </c:strCache>
            </c:strRef>
          </c:cat>
          <c:val>
            <c:numRef>
              <c:f>'Filter Gauge 7 data'!$AZ$8:$AZ$156</c:f>
              <c:numCache>
                <c:ptCount val="149"/>
                <c:pt idx="0">
                  <c:v>0.8557148018788389</c:v>
                </c:pt>
                <c:pt idx="1">
                  <c:v>1.3736052327818393</c:v>
                </c:pt>
                <c:pt idx="2">
                  <c:v>0.8756376001943162</c:v>
                </c:pt>
                <c:pt idx="3">
                  <c:v>0.874444932415947</c:v>
                </c:pt>
                <c:pt idx="4">
                  <c:v>0.8393614932721206</c:v>
                </c:pt>
                <c:pt idx="5">
                  <c:v>0.5700307740866409</c:v>
                </c:pt>
                <c:pt idx="6">
                  <c:v>2.8532608695652173</c:v>
                </c:pt>
                <c:pt idx="7">
                  <c:v>0.6584305408271472</c:v>
                </c:pt>
                <c:pt idx="8">
                  <c:v>0.8770876707748886</c:v>
                </c:pt>
                <c:pt idx="9">
                  <c:v>39.27777777777777</c:v>
                </c:pt>
                <c:pt idx="10">
                  <c:v>0.912774619757259</c:v>
                </c:pt>
                <c:pt idx="11">
                  <c:v>1.1210352815395583</c:v>
                </c:pt>
                <c:pt idx="12">
                  <c:v>0.8692094214758415</c:v>
                </c:pt>
                <c:pt idx="13">
                  <c:v>1.0302683586436447</c:v>
                </c:pt>
                <c:pt idx="14">
                  <c:v>0.9251573579184342</c:v>
                </c:pt>
                <c:pt idx="15">
                  <c:v>0.970727507533362</c:v>
                </c:pt>
                <c:pt idx="16">
                  <c:v>1.0822713643178412</c:v>
                </c:pt>
                <c:pt idx="17">
                  <c:v>1.0144927536231882</c:v>
                </c:pt>
                <c:pt idx="18">
                  <c:v>1.1104582843713278</c:v>
                </c:pt>
                <c:pt idx="19">
                  <c:v>1.0144927536231882</c:v>
                </c:pt>
                <c:pt idx="20">
                  <c:v>0.9069463598751542</c:v>
                </c:pt>
                <c:pt idx="21">
                  <c:v>1.0174316086452717</c:v>
                </c:pt>
                <c:pt idx="22">
                  <c:v>1.126086956521739</c:v>
                </c:pt>
                <c:pt idx="23">
                  <c:v>1.3329101872421452</c:v>
                </c:pt>
                <c:pt idx="24">
                  <c:v>1.1549454356487097</c:v>
                </c:pt>
                <c:pt idx="25">
                  <c:v>0.950565812983919</c:v>
                </c:pt>
                <c:pt idx="26">
                  <c:v>0.92509300905103</c:v>
                </c:pt>
                <c:pt idx="27">
                  <c:v>0.9865342919091635</c:v>
                </c:pt>
                <c:pt idx="28">
                  <c:v>2.1028191008465518</c:v>
                </c:pt>
                <c:pt idx="29">
                  <c:v>0.9889338276598136</c:v>
                </c:pt>
                <c:pt idx="30">
                  <c:v>0.9439069197795469</c:v>
                </c:pt>
                <c:pt idx="31">
                  <c:v>0.9267233924803707</c:v>
                </c:pt>
                <c:pt idx="32">
                  <c:v>1.0685435970539319</c:v>
                </c:pt>
                <c:pt idx="33">
                  <c:v>0.44659111409968344</c:v>
                </c:pt>
                <c:pt idx="34">
                  <c:v>0.9680173002503984</c:v>
                </c:pt>
                <c:pt idx="35">
                  <c:v>0.9110411899313502</c:v>
                </c:pt>
                <c:pt idx="36">
                  <c:v>1.4671125975473802</c:v>
                </c:pt>
                <c:pt idx="37">
                  <c:v>0.9251482213438735</c:v>
                </c:pt>
                <c:pt idx="38">
                  <c:v>7.815509191712868</c:v>
                </c:pt>
                <c:pt idx="39">
                  <c:v>0.9122454505294058</c:v>
                </c:pt>
                <c:pt idx="40">
                  <c:v>1.036722674519314</c:v>
                </c:pt>
                <c:pt idx="41">
                  <c:v>0.9479197717497766</c:v>
                </c:pt>
                <c:pt idx="42">
                  <c:v>0.9200167100485235</c:v>
                </c:pt>
                <c:pt idx="43">
                  <c:v>0.9939683337521992</c:v>
                </c:pt>
                <c:pt idx="44">
                  <c:v>0.7148750103126804</c:v>
                </c:pt>
                <c:pt idx="45">
                  <c:v>0.9462227163672539</c:v>
                </c:pt>
                <c:pt idx="46">
                  <c:v>0.9512766049677055</c:v>
                </c:pt>
                <c:pt idx="47">
                  <c:v>0.9781191542429568</c:v>
                </c:pt>
                <c:pt idx="48">
                  <c:v>13.820384889522453</c:v>
                </c:pt>
                <c:pt idx="49">
                  <c:v>7.79891304347826</c:v>
                </c:pt>
                <c:pt idx="50">
                  <c:v>0.8743918449301104</c:v>
                </c:pt>
                <c:pt idx="52">
                  <c:v>1.4578005115089516</c:v>
                </c:pt>
                <c:pt idx="53">
                  <c:v>1.4169817265280404</c:v>
                </c:pt>
                <c:pt idx="54">
                  <c:v>1.1141304347826086</c:v>
                </c:pt>
                <c:pt idx="55">
                  <c:v>0.8703195720751612</c:v>
                </c:pt>
                <c:pt idx="56">
                  <c:v>0.870995423340961</c:v>
                </c:pt>
                <c:pt idx="57">
                  <c:v>0.8909788604515709</c:v>
                </c:pt>
                <c:pt idx="58">
                  <c:v>0.9651298511817915</c:v>
                </c:pt>
                <c:pt idx="59">
                  <c:v>0.8953037142630871</c:v>
                </c:pt>
                <c:pt idx="60">
                  <c:v>0.8570055590140122</c:v>
                </c:pt>
                <c:pt idx="61">
                  <c:v>0.8604598224447986</c:v>
                </c:pt>
                <c:pt idx="62">
                  <c:v>0.9000850552859359</c:v>
                </c:pt>
                <c:pt idx="63">
                  <c:v>0.5597201399300351</c:v>
                </c:pt>
                <c:pt idx="64">
                  <c:v>0.8632943143812708</c:v>
                </c:pt>
                <c:pt idx="65">
                  <c:v>0.9430887846753041</c:v>
                </c:pt>
                <c:pt idx="66">
                  <c:v>0.837614334043353</c:v>
                </c:pt>
                <c:pt idx="67">
                  <c:v>0.8305266380894061</c:v>
                </c:pt>
                <c:pt idx="68">
                  <c:v>0.8935340022296544</c:v>
                </c:pt>
                <c:pt idx="69">
                  <c:v>1.387123745819398</c:v>
                </c:pt>
                <c:pt idx="70">
                  <c:v>0.8480329803374661</c:v>
                </c:pt>
                <c:pt idx="71">
                  <c:v>1.0466988727858293</c:v>
                </c:pt>
                <c:pt idx="72">
                  <c:v>0.9382502000533475</c:v>
                </c:pt>
                <c:pt idx="73">
                  <c:v>0.9268492664982494</c:v>
                </c:pt>
                <c:pt idx="74">
                  <c:v>0.9119973526617492</c:v>
                </c:pt>
                <c:pt idx="75">
                  <c:v>0.8850281971984718</c:v>
                </c:pt>
                <c:pt idx="76">
                  <c:v>0.905260694013693</c:v>
                </c:pt>
                <c:pt idx="77">
                  <c:v>1.2323943661971832</c:v>
                </c:pt>
                <c:pt idx="78">
                  <c:v>2.62904717853839</c:v>
                </c:pt>
                <c:pt idx="79">
                  <c:v>1.5797715549005162</c:v>
                </c:pt>
                <c:pt idx="80">
                  <c:v>1.5563241106719368</c:v>
                </c:pt>
                <c:pt idx="81">
                  <c:v>0.9856032248776273</c:v>
                </c:pt>
                <c:pt idx="82">
                  <c:v>2.321828776333483</c:v>
                </c:pt>
                <c:pt idx="83">
                  <c:v>1.1874554526015682</c:v>
                </c:pt>
                <c:pt idx="84">
                  <c:v>0.9648304120191213</c:v>
                </c:pt>
                <c:pt idx="85">
                  <c:v>1.1431970581873245</c:v>
                </c:pt>
                <c:pt idx="86">
                  <c:v>0.9211474144584513</c:v>
                </c:pt>
                <c:pt idx="87">
                  <c:v>1.012287334593573</c:v>
                </c:pt>
                <c:pt idx="88">
                  <c:v>1.0965904331071459</c:v>
                </c:pt>
                <c:pt idx="89">
                  <c:v>0.9717772692601069</c:v>
                </c:pt>
                <c:pt idx="90">
                  <c:v>0.9508009153318079</c:v>
                </c:pt>
                <c:pt idx="91">
                  <c:v>0.9760119940029984</c:v>
                </c:pt>
                <c:pt idx="92">
                  <c:v>1.0898942420681552</c:v>
                </c:pt>
                <c:pt idx="93">
                  <c:v>1.092238927265339</c:v>
                </c:pt>
                <c:pt idx="94">
                  <c:v>1.231264709525579</c:v>
                </c:pt>
                <c:pt idx="95">
                  <c:v>0.9914622711345802</c:v>
                </c:pt>
                <c:pt idx="96">
                  <c:v>1.782912032355915</c:v>
                </c:pt>
                <c:pt idx="97">
                  <c:v>0.9354219948849103</c:v>
                </c:pt>
                <c:pt idx="98">
                  <c:v>1.0131921218877742</c:v>
                </c:pt>
                <c:pt idx="99">
                  <c:v>1.2706521739130434</c:v>
                </c:pt>
                <c:pt idx="100">
                  <c:v>1.9291725105189341</c:v>
                </c:pt>
                <c:pt idx="101">
                  <c:v>0.9261337073398785</c:v>
                </c:pt>
                <c:pt idx="102">
                  <c:v>0.9739130434782609</c:v>
                </c:pt>
                <c:pt idx="103">
                  <c:v>1.004087699739874</c:v>
                </c:pt>
                <c:pt idx="104">
                  <c:v>0.9617789144643365</c:v>
                </c:pt>
                <c:pt idx="105">
                  <c:v>0.9308069700558281</c:v>
                </c:pt>
                <c:pt idx="106">
                  <c:v>0.994181174937157</c:v>
                </c:pt>
                <c:pt idx="107">
                  <c:v>0.9562929061784897</c:v>
                </c:pt>
                <c:pt idx="108">
                  <c:v>0.959598967639468</c:v>
                </c:pt>
                <c:pt idx="109">
                  <c:v>1.1090641120117908</c:v>
                </c:pt>
                <c:pt idx="110">
                  <c:v>0.9493688639551193</c:v>
                </c:pt>
                <c:pt idx="111">
                  <c:v>0.9933242040397124</c:v>
                </c:pt>
                <c:pt idx="112">
                  <c:v>0.9901799100449776</c:v>
                </c:pt>
                <c:pt idx="113">
                  <c:v>0.9536544878351415</c:v>
                </c:pt>
                <c:pt idx="114">
                  <c:v>0.9422912186849879</c:v>
                </c:pt>
                <c:pt idx="115">
                  <c:v>1.6840579710144927</c:v>
                </c:pt>
                <c:pt idx="116">
                  <c:v>2.6409017713365537</c:v>
                </c:pt>
                <c:pt idx="117">
                  <c:v>1.3455377574370708</c:v>
                </c:pt>
                <c:pt idx="118">
                  <c:v>1.0078309813198465</c:v>
                </c:pt>
                <c:pt idx="119">
                  <c:v>1.2212075780291671</c:v>
                </c:pt>
                <c:pt idx="120">
                  <c:v>0.9409252327478645</c:v>
                </c:pt>
                <c:pt idx="122">
                  <c:v>0.9620703827953168</c:v>
                </c:pt>
                <c:pt idx="123">
                  <c:v>0.9089224194322096</c:v>
                </c:pt>
                <c:pt idx="124">
                  <c:v>0.9490609724723436</c:v>
                </c:pt>
                <c:pt idx="125">
                  <c:v>0.9106170149549372</c:v>
                </c:pt>
                <c:pt idx="126">
                  <c:v>0.9178897812240379</c:v>
                </c:pt>
                <c:pt idx="127">
                  <c:v>0.8809111380564697</c:v>
                </c:pt>
                <c:pt idx="128">
                  <c:v>0.9606465997770347</c:v>
                </c:pt>
                <c:pt idx="129">
                  <c:v>1.05839900823519</c:v>
                </c:pt>
                <c:pt idx="130">
                  <c:v>1.084924827305973</c:v>
                </c:pt>
                <c:pt idx="131">
                  <c:v>1.028398196610872</c:v>
                </c:pt>
                <c:pt idx="132">
                  <c:v>1.0163588774174785</c:v>
                </c:pt>
                <c:pt idx="133">
                  <c:v>0.9660100888782127</c:v>
                </c:pt>
                <c:pt idx="134">
                  <c:v>2.750402576489533</c:v>
                </c:pt>
                <c:pt idx="135">
                  <c:v>2.086603756945057</c:v>
                </c:pt>
                <c:pt idx="136">
                  <c:v>1.135676119754682</c:v>
                </c:pt>
                <c:pt idx="137">
                  <c:v>1.245479614920986</c:v>
                </c:pt>
                <c:pt idx="138">
                  <c:v>0.9440587316720127</c:v>
                </c:pt>
                <c:pt idx="139">
                  <c:v>1.604587601377074</c:v>
                </c:pt>
                <c:pt idx="140">
                  <c:v>0.8805758234654307</c:v>
                </c:pt>
                <c:pt idx="141">
                  <c:v>0.9248165239630823</c:v>
                </c:pt>
                <c:pt idx="142">
                  <c:v>0.8987534204925509</c:v>
                </c:pt>
                <c:pt idx="143">
                  <c:v>2.4310052420598205</c:v>
                </c:pt>
                <c:pt idx="144">
                  <c:v>1.515695343817453</c:v>
                </c:pt>
                <c:pt idx="145">
                  <c:v>0.9100055235540123</c:v>
                </c:pt>
                <c:pt idx="146">
                  <c:v>0.8644814054814538</c:v>
                </c:pt>
                <c:pt idx="147">
                  <c:v>0.9128935162869413</c:v>
                </c:pt>
                <c:pt idx="148">
                  <c:v>1.2059313459880474</c:v>
                </c:pt>
              </c:numCache>
            </c:numRef>
          </c:val>
          <c:smooth val="0"/>
        </c:ser>
        <c:marker val="1"/>
        <c:axId val="55421058"/>
        <c:axId val="10919643"/>
      </c:lineChart>
      <c:dateAx>
        <c:axId val="55421058"/>
        <c:scaling>
          <c:orientation val="minMax"/>
          <c:max val="35796"/>
          <c:min val="32874"/>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001"/>
              <c:y val="-0.012"/>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10919643"/>
        <c:crosses val="autoZero"/>
        <c:auto val="0"/>
        <c:baseTimeUnit val="days"/>
        <c:majorUnit val="12"/>
        <c:majorTimeUnit val="months"/>
        <c:minorUnit val="12"/>
        <c:minorTimeUnit val="months"/>
        <c:noMultiLvlLbl val="0"/>
      </c:dateAx>
      <c:valAx>
        <c:axId val="10919643"/>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Na:Cl ratio</a:t>
                </a:r>
              </a:p>
            </c:rich>
          </c:tx>
          <c:layout>
            <c:manualLayout>
              <c:xMode val="factor"/>
              <c:yMode val="factor"/>
              <c:x val="-0.00175"/>
              <c:y val="-0.00225"/>
            </c:manualLayout>
          </c:layout>
          <c:overlay val="0"/>
          <c:spPr>
            <a:noFill/>
            <a:ln>
              <a:noFill/>
            </a:ln>
          </c:spPr>
        </c:title>
        <c:delete val="0"/>
        <c:numFmt formatCode="0" sourceLinked="0"/>
        <c:majorTickMark val="out"/>
        <c:minorTickMark val="none"/>
        <c:tickLblPos val="nextTo"/>
        <c:spPr>
          <a:ln w="3175">
            <a:solidFill>
              <a:srgbClr val="000000"/>
            </a:solidFill>
          </a:ln>
        </c:spPr>
        <c:crossAx val="55421058"/>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Mist - Filter Gauge 7
</a:t>
            </a:r>
            <a:r>
              <a:rPr lang="en-US" cap="none" sz="1200" b="1" i="0" u="none" baseline="0">
                <a:solidFill>
                  <a:srgbClr val="000000"/>
                </a:solidFill>
                <a:latin typeface="Arial"/>
                <a:ea typeface="Arial"/>
                <a:cs typeface="Arial"/>
              </a:rPr>
              <a:t>NH</a:t>
            </a:r>
            <a:r>
              <a:rPr lang="en-US" cap="none" sz="1200" b="1" i="0" u="none" baseline="-25000">
                <a:solidFill>
                  <a:srgbClr val="000000"/>
                </a:solidFill>
                <a:latin typeface="Arial"/>
                <a:ea typeface="Arial"/>
                <a:cs typeface="Arial"/>
              </a:rPr>
              <a:t>4</a:t>
            </a:r>
            <a:r>
              <a:rPr lang="en-US" cap="none" sz="1200" b="1" i="0" u="none" baseline="0">
                <a:solidFill>
                  <a:srgbClr val="000000"/>
                </a:solidFill>
                <a:latin typeface="Arial"/>
                <a:ea typeface="Arial"/>
                <a:cs typeface="Arial"/>
              </a:rPr>
              <a:t>-N</a:t>
            </a:r>
          </a:p>
        </c:rich>
      </c:tx>
      <c:layout>
        <c:manualLayout>
          <c:xMode val="factor"/>
          <c:yMode val="factor"/>
          <c:x val="0.005"/>
          <c:y val="0"/>
        </c:manualLayout>
      </c:layout>
      <c:spPr>
        <a:noFill/>
        <a:ln>
          <a:noFill/>
        </a:ln>
      </c:spPr>
    </c:title>
    <c:plotArea>
      <c:layout>
        <c:manualLayout>
          <c:xMode val="edge"/>
          <c:yMode val="edge"/>
          <c:x val="0.06225"/>
          <c:y val="0.19625"/>
          <c:w val="0.92125"/>
          <c:h val="0.63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'Filter Gauge 7 data'!$B$8:$B$156</c:f>
              <c:strCache>
                <c:ptCount val="149"/>
                <c:pt idx="0">
                  <c:v>33100</c:v>
                </c:pt>
                <c:pt idx="1">
                  <c:v>33107</c:v>
                </c:pt>
                <c:pt idx="2">
                  <c:v>33114</c:v>
                </c:pt>
                <c:pt idx="3">
                  <c:v>33122</c:v>
                </c:pt>
                <c:pt idx="4">
                  <c:v>33126</c:v>
                </c:pt>
                <c:pt idx="5">
                  <c:v>33138</c:v>
                </c:pt>
                <c:pt idx="6">
                  <c:v>33144</c:v>
                </c:pt>
                <c:pt idx="7">
                  <c:v>33149</c:v>
                </c:pt>
                <c:pt idx="8">
                  <c:v>33156</c:v>
                </c:pt>
                <c:pt idx="9">
                  <c:v>33163</c:v>
                </c:pt>
                <c:pt idx="10">
                  <c:v>33170</c:v>
                </c:pt>
                <c:pt idx="11">
                  <c:v>33177</c:v>
                </c:pt>
                <c:pt idx="12">
                  <c:v>33363</c:v>
                </c:pt>
                <c:pt idx="13">
                  <c:v>33373</c:v>
                </c:pt>
                <c:pt idx="14">
                  <c:v>33380</c:v>
                </c:pt>
                <c:pt idx="15">
                  <c:v>33387</c:v>
                </c:pt>
                <c:pt idx="16">
                  <c:v>33394</c:v>
                </c:pt>
                <c:pt idx="17">
                  <c:v>33401</c:v>
                </c:pt>
                <c:pt idx="18">
                  <c:v>33408</c:v>
                </c:pt>
                <c:pt idx="19">
                  <c:v>33415</c:v>
                </c:pt>
                <c:pt idx="20">
                  <c:v>33422</c:v>
                </c:pt>
                <c:pt idx="21">
                  <c:v>33429</c:v>
                </c:pt>
                <c:pt idx="22">
                  <c:v>33436</c:v>
                </c:pt>
                <c:pt idx="23">
                  <c:v>33443</c:v>
                </c:pt>
                <c:pt idx="24">
                  <c:v>33450</c:v>
                </c:pt>
                <c:pt idx="25">
                  <c:v>33457</c:v>
                </c:pt>
                <c:pt idx="26">
                  <c:v>33464</c:v>
                </c:pt>
                <c:pt idx="27">
                  <c:v>33471</c:v>
                </c:pt>
                <c:pt idx="28">
                  <c:v>33485</c:v>
                </c:pt>
                <c:pt idx="29">
                  <c:v>33492</c:v>
                </c:pt>
                <c:pt idx="30">
                  <c:v>33499</c:v>
                </c:pt>
                <c:pt idx="31">
                  <c:v>33513</c:v>
                </c:pt>
                <c:pt idx="32">
                  <c:v>33520</c:v>
                </c:pt>
                <c:pt idx="33">
                  <c:v>33527</c:v>
                </c:pt>
                <c:pt idx="34">
                  <c:v>33534</c:v>
                </c:pt>
                <c:pt idx="35">
                  <c:v>33744</c:v>
                </c:pt>
                <c:pt idx="36">
                  <c:v>33751</c:v>
                </c:pt>
                <c:pt idx="37">
                  <c:v>33758</c:v>
                </c:pt>
                <c:pt idx="38">
                  <c:v>33765</c:v>
                </c:pt>
                <c:pt idx="39">
                  <c:v>33772</c:v>
                </c:pt>
                <c:pt idx="40">
                  <c:v>33779</c:v>
                </c:pt>
                <c:pt idx="41">
                  <c:v>33786</c:v>
                </c:pt>
                <c:pt idx="42">
                  <c:v>33793</c:v>
                </c:pt>
                <c:pt idx="43">
                  <c:v>33800</c:v>
                </c:pt>
                <c:pt idx="44">
                  <c:v>33807</c:v>
                </c:pt>
                <c:pt idx="45">
                  <c:v>33814</c:v>
                </c:pt>
                <c:pt idx="46">
                  <c:v>33821</c:v>
                </c:pt>
                <c:pt idx="47">
                  <c:v>33828</c:v>
                </c:pt>
                <c:pt idx="48">
                  <c:v>33835</c:v>
                </c:pt>
                <c:pt idx="49">
                  <c:v>33842</c:v>
                </c:pt>
                <c:pt idx="50">
                  <c:v>33849</c:v>
                </c:pt>
                <c:pt idx="51">
                  <c:v>33856</c:v>
                </c:pt>
                <c:pt idx="52">
                  <c:v>33863</c:v>
                </c:pt>
                <c:pt idx="53">
                  <c:v>33870</c:v>
                </c:pt>
                <c:pt idx="54">
                  <c:v>33877</c:v>
                </c:pt>
                <c:pt idx="55">
                  <c:v>33884</c:v>
                </c:pt>
                <c:pt idx="56">
                  <c:v>33891</c:v>
                </c:pt>
                <c:pt idx="57">
                  <c:v>33898</c:v>
                </c:pt>
                <c:pt idx="58">
                  <c:v>34117</c:v>
                </c:pt>
                <c:pt idx="59">
                  <c:v>34125</c:v>
                </c:pt>
                <c:pt idx="60">
                  <c:v>34132</c:v>
                </c:pt>
                <c:pt idx="61">
                  <c:v>34139</c:v>
                </c:pt>
                <c:pt idx="62">
                  <c:v>34146</c:v>
                </c:pt>
                <c:pt idx="63">
                  <c:v>34168</c:v>
                </c:pt>
                <c:pt idx="64">
                  <c:v>34174</c:v>
                </c:pt>
                <c:pt idx="65">
                  <c:v>34181</c:v>
                </c:pt>
                <c:pt idx="66">
                  <c:v>34188</c:v>
                </c:pt>
                <c:pt idx="67">
                  <c:v>34202</c:v>
                </c:pt>
                <c:pt idx="68">
                  <c:v>34209</c:v>
                </c:pt>
                <c:pt idx="69">
                  <c:v>34216</c:v>
                </c:pt>
                <c:pt idx="70">
                  <c:v>34223</c:v>
                </c:pt>
                <c:pt idx="71">
                  <c:v>34230</c:v>
                </c:pt>
                <c:pt idx="72">
                  <c:v>34237</c:v>
                </c:pt>
                <c:pt idx="73">
                  <c:v>34251</c:v>
                </c:pt>
                <c:pt idx="74">
                  <c:v>34490</c:v>
                </c:pt>
                <c:pt idx="75">
                  <c:v>34497</c:v>
                </c:pt>
                <c:pt idx="76">
                  <c:v>34504</c:v>
                </c:pt>
                <c:pt idx="77">
                  <c:v>34511</c:v>
                </c:pt>
                <c:pt idx="78">
                  <c:v>34518</c:v>
                </c:pt>
                <c:pt idx="79">
                  <c:v>34525</c:v>
                </c:pt>
                <c:pt idx="80">
                  <c:v>34532</c:v>
                </c:pt>
                <c:pt idx="81">
                  <c:v>34539</c:v>
                </c:pt>
                <c:pt idx="82">
                  <c:v>34546</c:v>
                </c:pt>
                <c:pt idx="83">
                  <c:v>34553</c:v>
                </c:pt>
                <c:pt idx="84">
                  <c:v>34560</c:v>
                </c:pt>
                <c:pt idx="85">
                  <c:v>34567</c:v>
                </c:pt>
                <c:pt idx="86">
                  <c:v>34574</c:v>
                </c:pt>
                <c:pt idx="87">
                  <c:v>34609</c:v>
                </c:pt>
                <c:pt idx="88">
                  <c:v>34623</c:v>
                </c:pt>
                <c:pt idx="89">
                  <c:v>34637</c:v>
                </c:pt>
                <c:pt idx="90">
                  <c:v>34857</c:v>
                </c:pt>
                <c:pt idx="91">
                  <c:v>34864</c:v>
                </c:pt>
                <c:pt idx="92">
                  <c:v>34878</c:v>
                </c:pt>
                <c:pt idx="93">
                  <c:v>34885</c:v>
                </c:pt>
                <c:pt idx="94">
                  <c:v>34892</c:v>
                </c:pt>
                <c:pt idx="95">
                  <c:v>34899</c:v>
                </c:pt>
                <c:pt idx="96">
                  <c:v>34927</c:v>
                </c:pt>
                <c:pt idx="97">
                  <c:v>34934</c:v>
                </c:pt>
                <c:pt idx="98">
                  <c:v>34941</c:v>
                </c:pt>
                <c:pt idx="99">
                  <c:v>34948</c:v>
                </c:pt>
                <c:pt idx="100">
                  <c:v>34955</c:v>
                </c:pt>
                <c:pt idx="101">
                  <c:v>34962</c:v>
                </c:pt>
                <c:pt idx="102">
                  <c:v>34969</c:v>
                </c:pt>
                <c:pt idx="103">
                  <c:v>34976</c:v>
                </c:pt>
                <c:pt idx="104">
                  <c:v>34983</c:v>
                </c:pt>
                <c:pt idx="105">
                  <c:v>34990</c:v>
                </c:pt>
                <c:pt idx="106">
                  <c:v>34997</c:v>
                </c:pt>
                <c:pt idx="107">
                  <c:v>35004</c:v>
                </c:pt>
                <c:pt idx="108">
                  <c:v>35220</c:v>
                </c:pt>
                <c:pt idx="109">
                  <c:v>35227</c:v>
                </c:pt>
                <c:pt idx="110">
                  <c:v>35234</c:v>
                </c:pt>
                <c:pt idx="111">
                  <c:v>35241</c:v>
                </c:pt>
                <c:pt idx="112">
                  <c:v>35248</c:v>
                </c:pt>
                <c:pt idx="113">
                  <c:v>35255</c:v>
                </c:pt>
                <c:pt idx="114">
                  <c:v>35262</c:v>
                </c:pt>
                <c:pt idx="115">
                  <c:v>35283</c:v>
                </c:pt>
                <c:pt idx="116">
                  <c:v>35290</c:v>
                </c:pt>
                <c:pt idx="117">
                  <c:v>35297</c:v>
                </c:pt>
                <c:pt idx="118">
                  <c:v>35304</c:v>
                </c:pt>
                <c:pt idx="119">
                  <c:v>35311</c:v>
                </c:pt>
                <c:pt idx="120">
                  <c:v>35318</c:v>
                </c:pt>
                <c:pt idx="121">
                  <c:v>35325</c:v>
                </c:pt>
                <c:pt idx="122">
                  <c:v>35332</c:v>
                </c:pt>
                <c:pt idx="123">
                  <c:v>35339</c:v>
                </c:pt>
                <c:pt idx="124">
                  <c:v>35346</c:v>
                </c:pt>
                <c:pt idx="125">
                  <c:v>35353</c:v>
                </c:pt>
                <c:pt idx="126">
                  <c:v>35360</c:v>
                </c:pt>
                <c:pt idx="127">
                  <c:v>35367</c:v>
                </c:pt>
                <c:pt idx="128">
                  <c:v>35567</c:v>
                </c:pt>
                <c:pt idx="129">
                  <c:v>35574</c:v>
                </c:pt>
                <c:pt idx="130">
                  <c:v>35582</c:v>
                </c:pt>
                <c:pt idx="131">
                  <c:v>35589</c:v>
                </c:pt>
                <c:pt idx="132">
                  <c:v>35596</c:v>
                </c:pt>
                <c:pt idx="133">
                  <c:v>35603</c:v>
                </c:pt>
                <c:pt idx="134">
                  <c:v>35610</c:v>
                </c:pt>
                <c:pt idx="135">
                  <c:v>35617</c:v>
                </c:pt>
                <c:pt idx="136">
                  <c:v>35624</c:v>
                </c:pt>
                <c:pt idx="137">
                  <c:v>35631</c:v>
                </c:pt>
                <c:pt idx="138">
                  <c:v>35638</c:v>
                </c:pt>
                <c:pt idx="139">
                  <c:v>35652</c:v>
                </c:pt>
                <c:pt idx="140">
                  <c:v>35659</c:v>
                </c:pt>
                <c:pt idx="141">
                  <c:v>35666</c:v>
                </c:pt>
                <c:pt idx="142">
                  <c:v>35687</c:v>
                </c:pt>
                <c:pt idx="143">
                  <c:v>35694</c:v>
                </c:pt>
                <c:pt idx="144">
                  <c:v>35701</c:v>
                </c:pt>
                <c:pt idx="145">
                  <c:v>35708</c:v>
                </c:pt>
                <c:pt idx="146">
                  <c:v>35715</c:v>
                </c:pt>
                <c:pt idx="147">
                  <c:v>35722</c:v>
                </c:pt>
                <c:pt idx="148">
                  <c:v>35729</c:v>
                </c:pt>
              </c:strCache>
            </c:strRef>
          </c:cat>
          <c:val>
            <c:numRef>
              <c:f>'Filter Gauge 7 data'!$AG$8:$AG$156</c:f>
              <c:numCache>
                <c:ptCount val="149"/>
                <c:pt idx="0">
                  <c:v>20.21428571428571</c:v>
                </c:pt>
                <c:pt idx="1">
                  <c:v>1.4285714285714286</c:v>
                </c:pt>
                <c:pt idx="2">
                  <c:v>5.2142857142857135</c:v>
                </c:pt>
                <c:pt idx="3">
                  <c:v>9.928571428571429</c:v>
                </c:pt>
                <c:pt idx="4">
                  <c:v>19.642857142857146</c:v>
                </c:pt>
                <c:pt idx="5">
                  <c:v>16.714285714285715</c:v>
                </c:pt>
                <c:pt idx="6">
                  <c:v>4.071428571428571</c:v>
                </c:pt>
                <c:pt idx="7">
                  <c:v>4.071428571428571</c:v>
                </c:pt>
                <c:pt idx="8">
                  <c:v>46.42857142857143</c:v>
                </c:pt>
                <c:pt idx="9">
                  <c:v>233.28571428571428</c:v>
                </c:pt>
                <c:pt idx="10">
                  <c:v>55.85714285714286</c:v>
                </c:pt>
                <c:pt idx="11">
                  <c:v>16.785714285714285</c:v>
                </c:pt>
                <c:pt idx="12">
                  <c:v>15.214285714285714</c:v>
                </c:pt>
                <c:pt idx="13">
                  <c:v>11.714285714285715</c:v>
                </c:pt>
                <c:pt idx="14">
                  <c:v>45.714285714285715</c:v>
                </c:pt>
                <c:pt idx="15">
                  <c:v>31.57142857142857</c:v>
                </c:pt>
                <c:pt idx="16">
                  <c:v>8.928571428571429</c:v>
                </c:pt>
                <c:pt idx="17">
                  <c:v>8.071428571428571</c:v>
                </c:pt>
                <c:pt idx="18">
                  <c:v>10.928571428571429</c:v>
                </c:pt>
                <c:pt idx="19">
                  <c:v>24.142857142857142</c:v>
                </c:pt>
                <c:pt idx="20">
                  <c:v>55</c:v>
                </c:pt>
                <c:pt idx="21">
                  <c:v>32</c:v>
                </c:pt>
                <c:pt idx="22">
                  <c:v>56.57142857142857</c:v>
                </c:pt>
                <c:pt idx="23">
                  <c:v>158.5</c:v>
                </c:pt>
                <c:pt idx="24">
                  <c:v>25.42857142857143</c:v>
                </c:pt>
                <c:pt idx="25">
                  <c:v>2.428571428571429</c:v>
                </c:pt>
                <c:pt idx="26">
                  <c:v>1.3571428571428572</c:v>
                </c:pt>
                <c:pt idx="27">
                  <c:v>40.57142857142857</c:v>
                </c:pt>
                <c:pt idx="28">
                  <c:v>171.42857142857142</c:v>
                </c:pt>
                <c:pt idx="29">
                  <c:v>20.428571428571427</c:v>
                </c:pt>
                <c:pt idx="30">
                  <c:v>2.857142857142857</c:v>
                </c:pt>
                <c:pt idx="31">
                  <c:v>6.357142857142858</c:v>
                </c:pt>
                <c:pt idx="32">
                  <c:v>124.57142857142857</c:v>
                </c:pt>
                <c:pt idx="33">
                  <c:v>1.7857142857142858</c:v>
                </c:pt>
                <c:pt idx="34">
                  <c:v>144.57142857142858</c:v>
                </c:pt>
                <c:pt idx="35">
                  <c:v>95.71428571428572</c:v>
                </c:pt>
                <c:pt idx="36">
                  <c:v>120</c:v>
                </c:pt>
                <c:pt idx="37">
                  <c:v>96.07142857142857</c:v>
                </c:pt>
                <c:pt idx="38">
                  <c:v>25.21428571428571</c:v>
                </c:pt>
                <c:pt idx="39">
                  <c:v>9.357142857142858</c:v>
                </c:pt>
                <c:pt idx="40">
                  <c:v>38.92857142857143</c:v>
                </c:pt>
                <c:pt idx="41">
                  <c:v>77.5</c:v>
                </c:pt>
                <c:pt idx="42">
                  <c:v>129.64285714285714</c:v>
                </c:pt>
                <c:pt idx="43">
                  <c:v>28.571428571428573</c:v>
                </c:pt>
                <c:pt idx="44">
                  <c:v>1.2857142857142856</c:v>
                </c:pt>
                <c:pt idx="45">
                  <c:v>1.142857142857143</c:v>
                </c:pt>
                <c:pt idx="46">
                  <c:v>3.857142857142857</c:v>
                </c:pt>
                <c:pt idx="47">
                  <c:v>6.285714285714285</c:v>
                </c:pt>
                <c:pt idx="48">
                  <c:v>3.2142857142857144</c:v>
                </c:pt>
                <c:pt idx="49">
                  <c:v>0.8571428571428572</c:v>
                </c:pt>
                <c:pt idx="50">
                  <c:v>3.857142857142857</c:v>
                </c:pt>
                <c:pt idx="51">
                  <c:v>24.071428571428573</c:v>
                </c:pt>
                <c:pt idx="52">
                  <c:v>7.714285714285714</c:v>
                </c:pt>
                <c:pt idx="53">
                  <c:v>71</c:v>
                </c:pt>
                <c:pt idx="54">
                  <c:v>6.071428571428572</c:v>
                </c:pt>
                <c:pt idx="55">
                  <c:v>6.2142857142857135</c:v>
                </c:pt>
                <c:pt idx="56">
                  <c:v>0.7142857142857143</c:v>
                </c:pt>
                <c:pt idx="57">
                  <c:v>10.499999999999998</c:v>
                </c:pt>
                <c:pt idx="58">
                  <c:v>27.92857142857143</c:v>
                </c:pt>
                <c:pt idx="59">
                  <c:v>212.5</c:v>
                </c:pt>
                <c:pt idx="60">
                  <c:v>17.142857142857142</c:v>
                </c:pt>
                <c:pt idx="61">
                  <c:v>6.428571428571429</c:v>
                </c:pt>
                <c:pt idx="62">
                  <c:v>21.642857142857142</c:v>
                </c:pt>
                <c:pt idx="63">
                  <c:v>22.42857142857143</c:v>
                </c:pt>
                <c:pt idx="64">
                  <c:v>0.7142857142857143</c:v>
                </c:pt>
                <c:pt idx="65">
                  <c:v>15.142857142857142</c:v>
                </c:pt>
                <c:pt idx="66">
                  <c:v>0.7142857142857143</c:v>
                </c:pt>
                <c:pt idx="67">
                  <c:v>2</c:v>
                </c:pt>
                <c:pt idx="68">
                  <c:v>7.714285714285714</c:v>
                </c:pt>
                <c:pt idx="69">
                  <c:v>43.57142857142858</c:v>
                </c:pt>
                <c:pt idx="70">
                  <c:v>23.5</c:v>
                </c:pt>
                <c:pt idx="71">
                  <c:v>51</c:v>
                </c:pt>
                <c:pt idx="72">
                  <c:v>17.857142857142858</c:v>
                </c:pt>
                <c:pt idx="73">
                  <c:v>10.642857142857142</c:v>
                </c:pt>
                <c:pt idx="74">
                  <c:v>2.0714285714285716</c:v>
                </c:pt>
                <c:pt idx="75">
                  <c:v>1</c:v>
                </c:pt>
                <c:pt idx="76">
                  <c:v>22.42857142857143</c:v>
                </c:pt>
                <c:pt idx="77">
                  <c:v>2.285714285714286</c:v>
                </c:pt>
                <c:pt idx="78">
                  <c:v>142.07142857142858</c:v>
                </c:pt>
                <c:pt idx="79">
                  <c:v>10.499999999999998</c:v>
                </c:pt>
                <c:pt idx="80">
                  <c:v>6.928571428571429</c:v>
                </c:pt>
                <c:pt idx="81">
                  <c:v>18.571428571428573</c:v>
                </c:pt>
                <c:pt idx="82">
                  <c:v>79.5</c:v>
                </c:pt>
                <c:pt idx="83">
                  <c:v>61.357142857142854</c:v>
                </c:pt>
                <c:pt idx="84">
                  <c:v>5.357142857142857</c:v>
                </c:pt>
                <c:pt idx="85">
                  <c:v>9.071428571428573</c:v>
                </c:pt>
                <c:pt idx="86">
                  <c:v>14.57142857142857</c:v>
                </c:pt>
                <c:pt idx="87">
                  <c:v>24.57142857142857</c:v>
                </c:pt>
                <c:pt idx="88">
                  <c:v>39.35714285714286</c:v>
                </c:pt>
                <c:pt idx="89">
                  <c:v>54.785714285714285</c:v>
                </c:pt>
                <c:pt idx="90">
                  <c:v>31.214285714285715</c:v>
                </c:pt>
                <c:pt idx="91">
                  <c:v>13.357142857142858</c:v>
                </c:pt>
                <c:pt idx="92">
                  <c:v>64.35714285714286</c:v>
                </c:pt>
                <c:pt idx="93">
                  <c:v>18.92857142857143</c:v>
                </c:pt>
                <c:pt idx="94">
                  <c:v>29.642857142857142</c:v>
                </c:pt>
                <c:pt idx="95">
                  <c:v>2.0714285714285716</c:v>
                </c:pt>
                <c:pt idx="96">
                  <c:v>678.5714285714286</c:v>
                </c:pt>
                <c:pt idx="97">
                  <c:v>6.857142857142858</c:v>
                </c:pt>
                <c:pt idx="98">
                  <c:v>29.07142857142857</c:v>
                </c:pt>
                <c:pt idx="99">
                  <c:v>23.5</c:v>
                </c:pt>
                <c:pt idx="100">
                  <c:v>47.35714285714286</c:v>
                </c:pt>
                <c:pt idx="101">
                  <c:v>5</c:v>
                </c:pt>
                <c:pt idx="102">
                  <c:v>6.285714285714285</c:v>
                </c:pt>
                <c:pt idx="103">
                  <c:v>15.071428571428571</c:v>
                </c:pt>
                <c:pt idx="104">
                  <c:v>47.42857142857143</c:v>
                </c:pt>
                <c:pt idx="105">
                  <c:v>84.28571428571428</c:v>
                </c:pt>
                <c:pt idx="106">
                  <c:v>0.7142857142857143</c:v>
                </c:pt>
                <c:pt idx="107">
                  <c:v>1.142857142857143</c:v>
                </c:pt>
                <c:pt idx="108">
                  <c:v>79.78571428571428</c:v>
                </c:pt>
                <c:pt idx="109">
                  <c:v>31.642857142857146</c:v>
                </c:pt>
                <c:pt idx="110">
                  <c:v>26.42857142857143</c:v>
                </c:pt>
                <c:pt idx="111">
                  <c:v>14</c:v>
                </c:pt>
                <c:pt idx="112">
                  <c:v>4.5</c:v>
                </c:pt>
                <c:pt idx="113">
                  <c:v>13.214285714285715</c:v>
                </c:pt>
                <c:pt idx="114">
                  <c:v>3</c:v>
                </c:pt>
                <c:pt idx="115">
                  <c:v>238.85714285714286</c:v>
                </c:pt>
                <c:pt idx="116">
                  <c:v>148.71428571428572</c:v>
                </c:pt>
                <c:pt idx="117">
                  <c:v>73</c:v>
                </c:pt>
                <c:pt idx="118">
                  <c:v>12.357142857142856</c:v>
                </c:pt>
                <c:pt idx="119">
                  <c:v>261.07142857142856</c:v>
                </c:pt>
                <c:pt idx="120">
                  <c:v>61.642857142857146</c:v>
                </c:pt>
                <c:pt idx="121">
                  <c:v>697.8571428571429</c:v>
                </c:pt>
                <c:pt idx="122">
                  <c:v>14.214285714285715</c:v>
                </c:pt>
                <c:pt idx="123">
                  <c:v>3.5</c:v>
                </c:pt>
                <c:pt idx="124">
                  <c:v>24.71428571428571</c:v>
                </c:pt>
                <c:pt idx="125">
                  <c:v>15.214285714285714</c:v>
                </c:pt>
                <c:pt idx="126">
                  <c:v>13.214285714285715</c:v>
                </c:pt>
                <c:pt idx="127">
                  <c:v>1.142857142857143</c:v>
                </c:pt>
                <c:pt idx="128">
                  <c:v>45.35714285714286</c:v>
                </c:pt>
                <c:pt idx="129">
                  <c:v>99.92857142857143</c:v>
                </c:pt>
                <c:pt idx="130">
                  <c:v>46.57142857142858</c:v>
                </c:pt>
                <c:pt idx="131">
                  <c:v>52.285714285714285</c:v>
                </c:pt>
                <c:pt idx="132">
                  <c:v>34.785714285714285</c:v>
                </c:pt>
                <c:pt idx="133">
                  <c:v>59.785714285714285</c:v>
                </c:pt>
                <c:pt idx="134">
                  <c:v>49.07142857142858</c:v>
                </c:pt>
                <c:pt idx="135">
                  <c:v>216.7857142857143</c:v>
                </c:pt>
                <c:pt idx="136">
                  <c:v>11.507142857142856</c:v>
                </c:pt>
                <c:pt idx="137">
                  <c:v>19.585714285714285</c:v>
                </c:pt>
                <c:pt idx="138">
                  <c:v>105.28571428571429</c:v>
                </c:pt>
                <c:pt idx="139">
                  <c:v>338.4857142857143</c:v>
                </c:pt>
                <c:pt idx="140">
                  <c:v>87.2642857142857</c:v>
                </c:pt>
                <c:pt idx="141">
                  <c:v>37.92857142857143</c:v>
                </c:pt>
                <c:pt idx="142">
                  <c:v>4.2214285714285715</c:v>
                </c:pt>
                <c:pt idx="143">
                  <c:v>511.07857142857137</c:v>
                </c:pt>
                <c:pt idx="144">
                  <c:v>9.678571428571429</c:v>
                </c:pt>
                <c:pt idx="145">
                  <c:v>23.707142857142852</c:v>
                </c:pt>
                <c:pt idx="146">
                  <c:v>10.992857142857142</c:v>
                </c:pt>
                <c:pt idx="147">
                  <c:v>10.3</c:v>
                </c:pt>
                <c:pt idx="148">
                  <c:v>20.657142857142855</c:v>
                </c:pt>
              </c:numCache>
            </c:numRef>
          </c:val>
          <c:smooth val="0"/>
        </c:ser>
        <c:marker val="1"/>
        <c:axId val="21621888"/>
        <c:axId val="33460865"/>
      </c:lineChart>
      <c:dateAx>
        <c:axId val="21621888"/>
        <c:scaling>
          <c:orientation val="minMax"/>
          <c:max val="35796"/>
          <c:min val="32874"/>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3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33460865"/>
        <c:crosses val="autoZero"/>
        <c:auto val="0"/>
        <c:baseTimeUnit val="days"/>
        <c:majorUnit val="12"/>
        <c:majorTimeUnit val="months"/>
        <c:minorUnit val="12"/>
        <c:minorTimeUnit val="months"/>
        <c:noMultiLvlLbl val="0"/>
      </c:dateAx>
      <c:valAx>
        <c:axId val="33460865"/>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21621888"/>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Mist - Filter Gauge 7
</a:t>
            </a:r>
            <a:r>
              <a:rPr lang="en-US" cap="none" sz="1200" b="1" i="0" u="none" baseline="0">
                <a:solidFill>
                  <a:srgbClr val="000000"/>
                </a:solidFill>
                <a:latin typeface="Arial"/>
                <a:ea typeface="Arial"/>
                <a:cs typeface="Arial"/>
              </a:rPr>
              <a:t>NO</a:t>
            </a:r>
            <a:r>
              <a:rPr lang="en-US" cap="none" sz="1200" b="1" i="0" u="none" baseline="-25000">
                <a:solidFill>
                  <a:srgbClr val="000000"/>
                </a:solidFill>
                <a:latin typeface="Arial"/>
                <a:ea typeface="Arial"/>
                <a:cs typeface="Arial"/>
              </a:rPr>
              <a:t>3</a:t>
            </a:r>
            <a:r>
              <a:rPr lang="en-US" cap="none" sz="1200" b="1" i="0" u="none" baseline="0">
                <a:solidFill>
                  <a:srgbClr val="000000"/>
                </a:solidFill>
                <a:latin typeface="Arial"/>
                <a:ea typeface="Arial"/>
                <a:cs typeface="Arial"/>
              </a:rPr>
              <a:t>-N</a:t>
            </a:r>
          </a:p>
        </c:rich>
      </c:tx>
      <c:layout>
        <c:manualLayout>
          <c:xMode val="factor"/>
          <c:yMode val="factor"/>
          <c:x val="0.005"/>
          <c:y val="0"/>
        </c:manualLayout>
      </c:layout>
      <c:spPr>
        <a:noFill/>
        <a:ln>
          <a:noFill/>
        </a:ln>
      </c:spPr>
    </c:title>
    <c:plotArea>
      <c:layout>
        <c:manualLayout>
          <c:xMode val="edge"/>
          <c:yMode val="edge"/>
          <c:x val="0.06225"/>
          <c:y val="0.19625"/>
          <c:w val="0.92125"/>
          <c:h val="0.63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'Filter Gauge 7 data'!$B$8:$B$156</c:f>
              <c:strCache>
                <c:ptCount val="149"/>
                <c:pt idx="0">
                  <c:v>33100</c:v>
                </c:pt>
                <c:pt idx="1">
                  <c:v>33107</c:v>
                </c:pt>
                <c:pt idx="2">
                  <c:v>33114</c:v>
                </c:pt>
                <c:pt idx="3">
                  <c:v>33122</c:v>
                </c:pt>
                <c:pt idx="4">
                  <c:v>33126</c:v>
                </c:pt>
                <c:pt idx="5">
                  <c:v>33138</c:v>
                </c:pt>
                <c:pt idx="6">
                  <c:v>33144</c:v>
                </c:pt>
                <c:pt idx="7">
                  <c:v>33149</c:v>
                </c:pt>
                <c:pt idx="8">
                  <c:v>33156</c:v>
                </c:pt>
                <c:pt idx="9">
                  <c:v>33163</c:v>
                </c:pt>
                <c:pt idx="10">
                  <c:v>33170</c:v>
                </c:pt>
                <c:pt idx="11">
                  <c:v>33177</c:v>
                </c:pt>
                <c:pt idx="12">
                  <c:v>33363</c:v>
                </c:pt>
                <c:pt idx="13">
                  <c:v>33373</c:v>
                </c:pt>
                <c:pt idx="14">
                  <c:v>33380</c:v>
                </c:pt>
                <c:pt idx="15">
                  <c:v>33387</c:v>
                </c:pt>
                <c:pt idx="16">
                  <c:v>33394</c:v>
                </c:pt>
                <c:pt idx="17">
                  <c:v>33401</c:v>
                </c:pt>
                <c:pt idx="18">
                  <c:v>33408</c:v>
                </c:pt>
                <c:pt idx="19">
                  <c:v>33415</c:v>
                </c:pt>
                <c:pt idx="20">
                  <c:v>33422</c:v>
                </c:pt>
                <c:pt idx="21">
                  <c:v>33429</c:v>
                </c:pt>
                <c:pt idx="22">
                  <c:v>33436</c:v>
                </c:pt>
                <c:pt idx="23">
                  <c:v>33443</c:v>
                </c:pt>
                <c:pt idx="24">
                  <c:v>33450</c:v>
                </c:pt>
                <c:pt idx="25">
                  <c:v>33457</c:v>
                </c:pt>
                <c:pt idx="26">
                  <c:v>33464</c:v>
                </c:pt>
                <c:pt idx="27">
                  <c:v>33471</c:v>
                </c:pt>
                <c:pt idx="28">
                  <c:v>33485</c:v>
                </c:pt>
                <c:pt idx="29">
                  <c:v>33492</c:v>
                </c:pt>
                <c:pt idx="30">
                  <c:v>33499</c:v>
                </c:pt>
                <c:pt idx="31">
                  <c:v>33513</c:v>
                </c:pt>
                <c:pt idx="32">
                  <c:v>33520</c:v>
                </c:pt>
                <c:pt idx="33">
                  <c:v>33527</c:v>
                </c:pt>
                <c:pt idx="34">
                  <c:v>33534</c:v>
                </c:pt>
                <c:pt idx="35">
                  <c:v>33744</c:v>
                </c:pt>
                <c:pt idx="36">
                  <c:v>33751</c:v>
                </c:pt>
                <c:pt idx="37">
                  <c:v>33758</c:v>
                </c:pt>
                <c:pt idx="38">
                  <c:v>33765</c:v>
                </c:pt>
                <c:pt idx="39">
                  <c:v>33772</c:v>
                </c:pt>
                <c:pt idx="40">
                  <c:v>33779</c:v>
                </c:pt>
                <c:pt idx="41">
                  <c:v>33786</c:v>
                </c:pt>
                <c:pt idx="42">
                  <c:v>33793</c:v>
                </c:pt>
                <c:pt idx="43">
                  <c:v>33800</c:v>
                </c:pt>
                <c:pt idx="44">
                  <c:v>33807</c:v>
                </c:pt>
                <c:pt idx="45">
                  <c:v>33814</c:v>
                </c:pt>
                <c:pt idx="46">
                  <c:v>33821</c:v>
                </c:pt>
                <c:pt idx="47">
                  <c:v>33828</c:v>
                </c:pt>
                <c:pt idx="48">
                  <c:v>33835</c:v>
                </c:pt>
                <c:pt idx="49">
                  <c:v>33842</c:v>
                </c:pt>
                <c:pt idx="50">
                  <c:v>33849</c:v>
                </c:pt>
                <c:pt idx="51">
                  <c:v>33856</c:v>
                </c:pt>
                <c:pt idx="52">
                  <c:v>33863</c:v>
                </c:pt>
                <c:pt idx="53">
                  <c:v>33870</c:v>
                </c:pt>
                <c:pt idx="54">
                  <c:v>33877</c:v>
                </c:pt>
                <c:pt idx="55">
                  <c:v>33884</c:v>
                </c:pt>
                <c:pt idx="56">
                  <c:v>33891</c:v>
                </c:pt>
                <c:pt idx="57">
                  <c:v>33898</c:v>
                </c:pt>
                <c:pt idx="58">
                  <c:v>34117</c:v>
                </c:pt>
                <c:pt idx="59">
                  <c:v>34125</c:v>
                </c:pt>
                <c:pt idx="60">
                  <c:v>34132</c:v>
                </c:pt>
                <c:pt idx="61">
                  <c:v>34139</c:v>
                </c:pt>
                <c:pt idx="62">
                  <c:v>34146</c:v>
                </c:pt>
                <c:pt idx="63">
                  <c:v>34168</c:v>
                </c:pt>
                <c:pt idx="64">
                  <c:v>34174</c:v>
                </c:pt>
                <c:pt idx="65">
                  <c:v>34181</c:v>
                </c:pt>
                <c:pt idx="66">
                  <c:v>34188</c:v>
                </c:pt>
                <c:pt idx="67">
                  <c:v>34202</c:v>
                </c:pt>
                <c:pt idx="68">
                  <c:v>34209</c:v>
                </c:pt>
                <c:pt idx="69">
                  <c:v>34216</c:v>
                </c:pt>
                <c:pt idx="70">
                  <c:v>34223</c:v>
                </c:pt>
                <c:pt idx="71">
                  <c:v>34230</c:v>
                </c:pt>
                <c:pt idx="72">
                  <c:v>34237</c:v>
                </c:pt>
                <c:pt idx="73">
                  <c:v>34251</c:v>
                </c:pt>
                <c:pt idx="74">
                  <c:v>34490</c:v>
                </c:pt>
                <c:pt idx="75">
                  <c:v>34497</c:v>
                </c:pt>
                <c:pt idx="76">
                  <c:v>34504</c:v>
                </c:pt>
                <c:pt idx="77">
                  <c:v>34511</c:v>
                </c:pt>
                <c:pt idx="78">
                  <c:v>34518</c:v>
                </c:pt>
                <c:pt idx="79">
                  <c:v>34525</c:v>
                </c:pt>
                <c:pt idx="80">
                  <c:v>34532</c:v>
                </c:pt>
                <c:pt idx="81">
                  <c:v>34539</c:v>
                </c:pt>
                <c:pt idx="82">
                  <c:v>34546</c:v>
                </c:pt>
                <c:pt idx="83">
                  <c:v>34553</c:v>
                </c:pt>
                <c:pt idx="84">
                  <c:v>34560</c:v>
                </c:pt>
                <c:pt idx="85">
                  <c:v>34567</c:v>
                </c:pt>
                <c:pt idx="86">
                  <c:v>34574</c:v>
                </c:pt>
                <c:pt idx="87">
                  <c:v>34609</c:v>
                </c:pt>
                <c:pt idx="88">
                  <c:v>34623</c:v>
                </c:pt>
                <c:pt idx="89">
                  <c:v>34637</c:v>
                </c:pt>
                <c:pt idx="90">
                  <c:v>34857</c:v>
                </c:pt>
                <c:pt idx="91">
                  <c:v>34864</c:v>
                </c:pt>
                <c:pt idx="92">
                  <c:v>34878</c:v>
                </c:pt>
                <c:pt idx="93">
                  <c:v>34885</c:v>
                </c:pt>
                <c:pt idx="94">
                  <c:v>34892</c:v>
                </c:pt>
                <c:pt idx="95">
                  <c:v>34899</c:v>
                </c:pt>
                <c:pt idx="96">
                  <c:v>34927</c:v>
                </c:pt>
                <c:pt idx="97">
                  <c:v>34934</c:v>
                </c:pt>
                <c:pt idx="98">
                  <c:v>34941</c:v>
                </c:pt>
                <c:pt idx="99">
                  <c:v>34948</c:v>
                </c:pt>
                <c:pt idx="100">
                  <c:v>34955</c:v>
                </c:pt>
                <c:pt idx="101">
                  <c:v>34962</c:v>
                </c:pt>
                <c:pt idx="102">
                  <c:v>34969</c:v>
                </c:pt>
                <c:pt idx="103">
                  <c:v>34976</c:v>
                </c:pt>
                <c:pt idx="104">
                  <c:v>34983</c:v>
                </c:pt>
                <c:pt idx="105">
                  <c:v>34990</c:v>
                </c:pt>
                <c:pt idx="106">
                  <c:v>34997</c:v>
                </c:pt>
                <c:pt idx="107">
                  <c:v>35004</c:v>
                </c:pt>
                <c:pt idx="108">
                  <c:v>35220</c:v>
                </c:pt>
                <c:pt idx="109">
                  <c:v>35227</c:v>
                </c:pt>
                <c:pt idx="110">
                  <c:v>35234</c:v>
                </c:pt>
                <c:pt idx="111">
                  <c:v>35241</c:v>
                </c:pt>
                <c:pt idx="112">
                  <c:v>35248</c:v>
                </c:pt>
                <c:pt idx="113">
                  <c:v>35255</c:v>
                </c:pt>
                <c:pt idx="114">
                  <c:v>35262</c:v>
                </c:pt>
                <c:pt idx="115">
                  <c:v>35283</c:v>
                </c:pt>
                <c:pt idx="116">
                  <c:v>35290</c:v>
                </c:pt>
                <c:pt idx="117">
                  <c:v>35297</c:v>
                </c:pt>
                <c:pt idx="118">
                  <c:v>35304</c:v>
                </c:pt>
                <c:pt idx="119">
                  <c:v>35311</c:v>
                </c:pt>
                <c:pt idx="120">
                  <c:v>35318</c:v>
                </c:pt>
                <c:pt idx="121">
                  <c:v>35325</c:v>
                </c:pt>
                <c:pt idx="122">
                  <c:v>35332</c:v>
                </c:pt>
                <c:pt idx="123">
                  <c:v>35339</c:v>
                </c:pt>
                <c:pt idx="124">
                  <c:v>35346</c:v>
                </c:pt>
                <c:pt idx="125">
                  <c:v>35353</c:v>
                </c:pt>
                <c:pt idx="126">
                  <c:v>35360</c:v>
                </c:pt>
                <c:pt idx="127">
                  <c:v>35367</c:v>
                </c:pt>
                <c:pt idx="128">
                  <c:v>35567</c:v>
                </c:pt>
                <c:pt idx="129">
                  <c:v>35574</c:v>
                </c:pt>
                <c:pt idx="130">
                  <c:v>35582</c:v>
                </c:pt>
                <c:pt idx="131">
                  <c:v>35589</c:v>
                </c:pt>
                <c:pt idx="132">
                  <c:v>35596</c:v>
                </c:pt>
                <c:pt idx="133">
                  <c:v>35603</c:v>
                </c:pt>
                <c:pt idx="134">
                  <c:v>35610</c:v>
                </c:pt>
                <c:pt idx="135">
                  <c:v>35617</c:v>
                </c:pt>
                <c:pt idx="136">
                  <c:v>35624</c:v>
                </c:pt>
                <c:pt idx="137">
                  <c:v>35631</c:v>
                </c:pt>
                <c:pt idx="138">
                  <c:v>35638</c:v>
                </c:pt>
                <c:pt idx="139">
                  <c:v>35652</c:v>
                </c:pt>
                <c:pt idx="140">
                  <c:v>35659</c:v>
                </c:pt>
                <c:pt idx="141">
                  <c:v>35666</c:v>
                </c:pt>
                <c:pt idx="142">
                  <c:v>35687</c:v>
                </c:pt>
                <c:pt idx="143">
                  <c:v>35694</c:v>
                </c:pt>
                <c:pt idx="144">
                  <c:v>35701</c:v>
                </c:pt>
                <c:pt idx="145">
                  <c:v>35708</c:v>
                </c:pt>
                <c:pt idx="146">
                  <c:v>35715</c:v>
                </c:pt>
                <c:pt idx="147">
                  <c:v>35722</c:v>
                </c:pt>
                <c:pt idx="148">
                  <c:v>35729</c:v>
                </c:pt>
              </c:strCache>
            </c:strRef>
          </c:cat>
          <c:val>
            <c:numRef>
              <c:f>'Filter Gauge 7 data'!$AH$8:$AH$156</c:f>
              <c:numCache>
                <c:ptCount val="149"/>
                <c:pt idx="0">
                  <c:v>28.571428571428573</c:v>
                </c:pt>
                <c:pt idx="1">
                  <c:v>40</c:v>
                </c:pt>
                <c:pt idx="2">
                  <c:v>10.714285714285714</c:v>
                </c:pt>
                <c:pt idx="3">
                  <c:v>16.428571428571427</c:v>
                </c:pt>
                <c:pt idx="4">
                  <c:v>88.57142857142857</c:v>
                </c:pt>
                <c:pt idx="5">
                  <c:v>34.285714285714285</c:v>
                </c:pt>
                <c:pt idx="6">
                  <c:v>1.7857142857142858</c:v>
                </c:pt>
                <c:pt idx="7">
                  <c:v>8.571428571428571</c:v>
                </c:pt>
                <c:pt idx="8">
                  <c:v>1.7857142857142858</c:v>
                </c:pt>
                <c:pt idx="9">
                  <c:v>1.7857142857142858</c:v>
                </c:pt>
                <c:pt idx="10">
                  <c:v>245.00000000000003</c:v>
                </c:pt>
                <c:pt idx="11">
                  <c:v>22.142857142857142</c:v>
                </c:pt>
                <c:pt idx="12">
                  <c:v>22.071428571428573</c:v>
                </c:pt>
                <c:pt idx="13">
                  <c:v>15.928571428571427</c:v>
                </c:pt>
                <c:pt idx="14">
                  <c:v>26.42857142857143</c:v>
                </c:pt>
                <c:pt idx="15">
                  <c:v>18.571428571428573</c:v>
                </c:pt>
                <c:pt idx="16">
                  <c:v>28.214285714285715</c:v>
                </c:pt>
                <c:pt idx="17">
                  <c:v>12.64285714285714</c:v>
                </c:pt>
                <c:pt idx="18">
                  <c:v>24.999999999999996</c:v>
                </c:pt>
                <c:pt idx="19">
                  <c:v>27.214285714285715</c:v>
                </c:pt>
                <c:pt idx="20">
                  <c:v>102.92857142857144</c:v>
                </c:pt>
                <c:pt idx="21">
                  <c:v>73.42857142857143</c:v>
                </c:pt>
                <c:pt idx="22">
                  <c:v>83.28571428571428</c:v>
                </c:pt>
                <c:pt idx="23">
                  <c:v>154.78571428571428</c:v>
                </c:pt>
                <c:pt idx="24">
                  <c:v>171.42857142857142</c:v>
                </c:pt>
                <c:pt idx="25">
                  <c:v>25.785714285714285</c:v>
                </c:pt>
                <c:pt idx="26">
                  <c:v>15.071428571428571</c:v>
                </c:pt>
                <c:pt idx="27">
                  <c:v>208.35714285714286</c:v>
                </c:pt>
                <c:pt idx="28">
                  <c:v>593.5714285714287</c:v>
                </c:pt>
                <c:pt idx="29">
                  <c:v>85.71428571428571</c:v>
                </c:pt>
                <c:pt idx="30">
                  <c:v>13.357142857142858</c:v>
                </c:pt>
                <c:pt idx="31">
                  <c:v>24.28571428571429</c:v>
                </c:pt>
                <c:pt idx="32">
                  <c:v>121.71428571428571</c:v>
                </c:pt>
                <c:pt idx="33">
                  <c:v>4.5</c:v>
                </c:pt>
                <c:pt idx="34">
                  <c:v>270.85714285714283</c:v>
                </c:pt>
                <c:pt idx="35">
                  <c:v>65.92857142857143</c:v>
                </c:pt>
                <c:pt idx="36">
                  <c:v>556.4285714285713</c:v>
                </c:pt>
                <c:pt idx="37">
                  <c:v>127.35714285714286</c:v>
                </c:pt>
                <c:pt idx="38">
                  <c:v>145.92857142857144</c:v>
                </c:pt>
                <c:pt idx="39">
                  <c:v>37</c:v>
                </c:pt>
                <c:pt idx="40">
                  <c:v>28.571428571428573</c:v>
                </c:pt>
                <c:pt idx="41">
                  <c:v>112.78571428571428</c:v>
                </c:pt>
                <c:pt idx="42">
                  <c:v>44.714285714285715</c:v>
                </c:pt>
                <c:pt idx="43">
                  <c:v>27.214285714285715</c:v>
                </c:pt>
                <c:pt idx="44">
                  <c:v>35.35714285714286</c:v>
                </c:pt>
                <c:pt idx="45">
                  <c:v>14.714285714285714</c:v>
                </c:pt>
                <c:pt idx="46">
                  <c:v>22</c:v>
                </c:pt>
                <c:pt idx="47">
                  <c:v>21.357142857142854</c:v>
                </c:pt>
                <c:pt idx="48">
                  <c:v>43.285714285714285</c:v>
                </c:pt>
                <c:pt idx="49">
                  <c:v>6.428571428571429</c:v>
                </c:pt>
                <c:pt idx="50">
                  <c:v>1.7857142857142858</c:v>
                </c:pt>
                <c:pt idx="51">
                  <c:v>84.57142857142856</c:v>
                </c:pt>
                <c:pt idx="52">
                  <c:v>61.642857142857146</c:v>
                </c:pt>
                <c:pt idx="53">
                  <c:v>372.85714285714283</c:v>
                </c:pt>
                <c:pt idx="54">
                  <c:v>52.57142857142857</c:v>
                </c:pt>
                <c:pt idx="55">
                  <c:v>13.714285714285715</c:v>
                </c:pt>
                <c:pt idx="56">
                  <c:v>4.428571428571429</c:v>
                </c:pt>
                <c:pt idx="57">
                  <c:v>47</c:v>
                </c:pt>
                <c:pt idx="58">
                  <c:v>59.357142857142854</c:v>
                </c:pt>
                <c:pt idx="59">
                  <c:v>79.71428571428572</c:v>
                </c:pt>
                <c:pt idx="60">
                  <c:v>56.714285714285715</c:v>
                </c:pt>
                <c:pt idx="61">
                  <c:v>15.5</c:v>
                </c:pt>
                <c:pt idx="62">
                  <c:v>45.642857142857146</c:v>
                </c:pt>
                <c:pt idx="63">
                  <c:v>22.714285714285715</c:v>
                </c:pt>
                <c:pt idx="64">
                  <c:v>8.642857142857142</c:v>
                </c:pt>
                <c:pt idx="65">
                  <c:v>33</c:v>
                </c:pt>
                <c:pt idx="66">
                  <c:v>1.7857142857142858</c:v>
                </c:pt>
                <c:pt idx="67">
                  <c:v>7.785714285714286</c:v>
                </c:pt>
                <c:pt idx="68">
                  <c:v>16.928571428571427</c:v>
                </c:pt>
                <c:pt idx="69">
                  <c:v>121.57142857142857</c:v>
                </c:pt>
                <c:pt idx="70">
                  <c:v>61.642857142857146</c:v>
                </c:pt>
                <c:pt idx="71">
                  <c:v>105.21428571428572</c:v>
                </c:pt>
                <c:pt idx="72">
                  <c:v>28.5</c:v>
                </c:pt>
                <c:pt idx="73">
                  <c:v>20.285714285714285</c:v>
                </c:pt>
                <c:pt idx="74">
                  <c:v>10.07142857142857</c:v>
                </c:pt>
                <c:pt idx="75">
                  <c:v>6.071428571428572</c:v>
                </c:pt>
                <c:pt idx="76">
                  <c:v>32.92857142857143</c:v>
                </c:pt>
                <c:pt idx="77">
                  <c:v>38.07142857142858</c:v>
                </c:pt>
                <c:pt idx="78">
                  <c:v>325.57142857142856</c:v>
                </c:pt>
                <c:pt idx="79">
                  <c:v>56.285714285714285</c:v>
                </c:pt>
                <c:pt idx="80">
                  <c:v>252.78571428571428</c:v>
                </c:pt>
                <c:pt idx="81">
                  <c:v>87.14285714285715</c:v>
                </c:pt>
                <c:pt idx="82">
                  <c:v>188.42857142857142</c:v>
                </c:pt>
                <c:pt idx="83">
                  <c:v>51.85714285714286</c:v>
                </c:pt>
                <c:pt idx="84">
                  <c:v>58.714285714285715</c:v>
                </c:pt>
                <c:pt idx="85">
                  <c:v>54.57142857142857</c:v>
                </c:pt>
                <c:pt idx="86">
                  <c:v>30.142857142857142</c:v>
                </c:pt>
                <c:pt idx="87">
                  <c:v>64.71428571428571</c:v>
                </c:pt>
                <c:pt idx="88">
                  <c:v>88.28571428571429</c:v>
                </c:pt>
                <c:pt idx="89">
                  <c:v>116.5</c:v>
                </c:pt>
                <c:pt idx="90">
                  <c:v>42.92857142857143</c:v>
                </c:pt>
                <c:pt idx="91">
                  <c:v>30</c:v>
                </c:pt>
                <c:pt idx="92">
                  <c:v>87.57142857142857</c:v>
                </c:pt>
                <c:pt idx="93">
                  <c:v>90.07142857142857</c:v>
                </c:pt>
                <c:pt idx="94">
                  <c:v>48.42857142857143</c:v>
                </c:pt>
                <c:pt idx="95">
                  <c:v>9.214285714285715</c:v>
                </c:pt>
                <c:pt idx="96">
                  <c:v>1170.7142857142858</c:v>
                </c:pt>
                <c:pt idx="97">
                  <c:v>22.071428571428573</c:v>
                </c:pt>
                <c:pt idx="98">
                  <c:v>22.28571428571429</c:v>
                </c:pt>
                <c:pt idx="99">
                  <c:v>18.642857142857146</c:v>
                </c:pt>
                <c:pt idx="100">
                  <c:v>82.35714285714286</c:v>
                </c:pt>
                <c:pt idx="101">
                  <c:v>5.142857142857142</c:v>
                </c:pt>
                <c:pt idx="102">
                  <c:v>16.642857142857142</c:v>
                </c:pt>
                <c:pt idx="103">
                  <c:v>36.35714285714286</c:v>
                </c:pt>
                <c:pt idx="104">
                  <c:v>90.35714285714285</c:v>
                </c:pt>
                <c:pt idx="105">
                  <c:v>104.21428571428572</c:v>
                </c:pt>
                <c:pt idx="106">
                  <c:v>16.357142857142858</c:v>
                </c:pt>
                <c:pt idx="107">
                  <c:v>8</c:v>
                </c:pt>
                <c:pt idx="108">
                  <c:v>313.2142857142857</c:v>
                </c:pt>
                <c:pt idx="109">
                  <c:v>263.7142857142857</c:v>
                </c:pt>
                <c:pt idx="110">
                  <c:v>23.357142857142858</c:v>
                </c:pt>
                <c:pt idx="111">
                  <c:v>15.214285714285714</c:v>
                </c:pt>
                <c:pt idx="112">
                  <c:v>12.499999999999998</c:v>
                </c:pt>
                <c:pt idx="113">
                  <c:v>41.857142857142854</c:v>
                </c:pt>
                <c:pt idx="114">
                  <c:v>18.857142857142858</c:v>
                </c:pt>
                <c:pt idx="115">
                  <c:v>744.2857142857143</c:v>
                </c:pt>
                <c:pt idx="116">
                  <c:v>366.42857142857144</c:v>
                </c:pt>
                <c:pt idx="117">
                  <c:v>103.57142857142857</c:v>
                </c:pt>
                <c:pt idx="118">
                  <c:v>22.142857142857142</c:v>
                </c:pt>
                <c:pt idx="119">
                  <c:v>176.2857142857143</c:v>
                </c:pt>
                <c:pt idx="120">
                  <c:v>89.78571428571428</c:v>
                </c:pt>
                <c:pt idx="121">
                  <c:v>428.57142857142856</c:v>
                </c:pt>
                <c:pt idx="122">
                  <c:v>19.92857142857143</c:v>
                </c:pt>
                <c:pt idx="123">
                  <c:v>9.928571428571429</c:v>
                </c:pt>
                <c:pt idx="124">
                  <c:v>102.71428571428572</c:v>
                </c:pt>
                <c:pt idx="125">
                  <c:v>59.92857142857143</c:v>
                </c:pt>
                <c:pt idx="126">
                  <c:v>18.071428571428573</c:v>
                </c:pt>
                <c:pt idx="127">
                  <c:v>7.714285714285714</c:v>
                </c:pt>
                <c:pt idx="128">
                  <c:v>71.28571428571429</c:v>
                </c:pt>
                <c:pt idx="129">
                  <c:v>305.92857142857144</c:v>
                </c:pt>
                <c:pt idx="130">
                  <c:v>94.28571428571429</c:v>
                </c:pt>
                <c:pt idx="131">
                  <c:v>58.07142857142856</c:v>
                </c:pt>
                <c:pt idx="132">
                  <c:v>25.714285714285715</c:v>
                </c:pt>
                <c:pt idx="133">
                  <c:v>60.57142857142857</c:v>
                </c:pt>
                <c:pt idx="134">
                  <c:v>81.5</c:v>
                </c:pt>
                <c:pt idx="135">
                  <c:v>418.5714285714286</c:v>
                </c:pt>
                <c:pt idx="136">
                  <c:v>32.533428571428566</c:v>
                </c:pt>
                <c:pt idx="137">
                  <c:v>47.018928571428575</c:v>
                </c:pt>
                <c:pt idx="138">
                  <c:v>236.3571428571429</c:v>
                </c:pt>
                <c:pt idx="139">
                  <c:v>439.49999999999994</c:v>
                </c:pt>
                <c:pt idx="140">
                  <c:v>144.07142857142858</c:v>
                </c:pt>
                <c:pt idx="141">
                  <c:v>78.95857142857143</c:v>
                </c:pt>
                <c:pt idx="142">
                  <c:v>8.467571428571429</c:v>
                </c:pt>
                <c:pt idx="143">
                  <c:v>987.9285714285713</c:v>
                </c:pt>
                <c:pt idx="144">
                  <c:v>44.61521428571429</c:v>
                </c:pt>
                <c:pt idx="145">
                  <c:v>44.92857142857143</c:v>
                </c:pt>
                <c:pt idx="146">
                  <c:v>14.428571428571429</c:v>
                </c:pt>
                <c:pt idx="147">
                  <c:v>34.49999999999999</c:v>
                </c:pt>
                <c:pt idx="148">
                  <c:v>263.14285714285717</c:v>
                </c:pt>
              </c:numCache>
            </c:numRef>
          </c:val>
          <c:smooth val="0"/>
        </c:ser>
        <c:marker val="1"/>
        <c:axId val="29343918"/>
        <c:axId val="45407895"/>
      </c:lineChart>
      <c:dateAx>
        <c:axId val="29343918"/>
        <c:scaling>
          <c:orientation val="minMax"/>
          <c:max val="35796"/>
          <c:min val="32874"/>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4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45407895"/>
        <c:crosses val="autoZero"/>
        <c:auto val="0"/>
        <c:baseTimeUnit val="days"/>
        <c:majorUnit val="12"/>
        <c:majorTimeUnit val="months"/>
        <c:minorUnit val="12"/>
        <c:minorTimeUnit val="months"/>
        <c:noMultiLvlLbl val="0"/>
      </c:dateAx>
      <c:valAx>
        <c:axId val="45407895"/>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29343918"/>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Mist - Filter Gauge 7
</a:t>
            </a:r>
            <a:r>
              <a:rPr lang="en-US" cap="none" sz="1200" b="1" i="0" u="none" baseline="30000">
                <a:solidFill>
                  <a:srgbClr val="000000"/>
                </a:solidFill>
                <a:latin typeface="Arial"/>
                <a:ea typeface="Arial"/>
                <a:cs typeface="Arial"/>
              </a:rPr>
              <a:t>18</a:t>
            </a:r>
            <a:r>
              <a:rPr lang="en-US" cap="none" sz="1200" b="1" i="0" u="none" baseline="0">
                <a:solidFill>
                  <a:srgbClr val="000000"/>
                </a:solidFill>
                <a:latin typeface="Arial"/>
                <a:ea typeface="Arial"/>
                <a:cs typeface="Arial"/>
              </a:rPr>
              <a:t>O</a:t>
            </a:r>
          </a:p>
        </c:rich>
      </c:tx>
      <c:layout>
        <c:manualLayout>
          <c:xMode val="factor"/>
          <c:yMode val="factor"/>
          <c:x val="0.005"/>
          <c:y val="0"/>
        </c:manualLayout>
      </c:layout>
      <c:spPr>
        <a:noFill/>
        <a:ln>
          <a:noFill/>
        </a:ln>
      </c:spPr>
    </c:title>
    <c:plotArea>
      <c:layout>
        <c:manualLayout>
          <c:xMode val="edge"/>
          <c:yMode val="edge"/>
          <c:x val="0.06225"/>
          <c:y val="0.19625"/>
          <c:w val="0.92125"/>
          <c:h val="0.63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'Filter Gauge 7 data'!$B$98:$B$156</c:f>
              <c:strCache>
                <c:ptCount val="59"/>
                <c:pt idx="0">
                  <c:v>34857</c:v>
                </c:pt>
                <c:pt idx="1">
                  <c:v>34864</c:v>
                </c:pt>
                <c:pt idx="2">
                  <c:v>34878</c:v>
                </c:pt>
                <c:pt idx="3">
                  <c:v>34885</c:v>
                </c:pt>
                <c:pt idx="4">
                  <c:v>34892</c:v>
                </c:pt>
                <c:pt idx="5">
                  <c:v>34899</c:v>
                </c:pt>
                <c:pt idx="6">
                  <c:v>34927</c:v>
                </c:pt>
                <c:pt idx="7">
                  <c:v>34934</c:v>
                </c:pt>
                <c:pt idx="8">
                  <c:v>34941</c:v>
                </c:pt>
                <c:pt idx="9">
                  <c:v>34948</c:v>
                </c:pt>
                <c:pt idx="10">
                  <c:v>34955</c:v>
                </c:pt>
                <c:pt idx="11">
                  <c:v>34962</c:v>
                </c:pt>
                <c:pt idx="12">
                  <c:v>34969</c:v>
                </c:pt>
                <c:pt idx="13">
                  <c:v>34976</c:v>
                </c:pt>
                <c:pt idx="14">
                  <c:v>34983</c:v>
                </c:pt>
                <c:pt idx="15">
                  <c:v>34990</c:v>
                </c:pt>
                <c:pt idx="16">
                  <c:v>34997</c:v>
                </c:pt>
                <c:pt idx="17">
                  <c:v>35004</c:v>
                </c:pt>
                <c:pt idx="18">
                  <c:v>35220</c:v>
                </c:pt>
                <c:pt idx="19">
                  <c:v>35227</c:v>
                </c:pt>
                <c:pt idx="20">
                  <c:v>35234</c:v>
                </c:pt>
                <c:pt idx="21">
                  <c:v>35241</c:v>
                </c:pt>
                <c:pt idx="22">
                  <c:v>35248</c:v>
                </c:pt>
                <c:pt idx="23">
                  <c:v>35255</c:v>
                </c:pt>
                <c:pt idx="24">
                  <c:v>35262</c:v>
                </c:pt>
                <c:pt idx="25">
                  <c:v>35283</c:v>
                </c:pt>
                <c:pt idx="26">
                  <c:v>35290</c:v>
                </c:pt>
                <c:pt idx="27">
                  <c:v>35297</c:v>
                </c:pt>
                <c:pt idx="28">
                  <c:v>35304</c:v>
                </c:pt>
                <c:pt idx="29">
                  <c:v>35311</c:v>
                </c:pt>
                <c:pt idx="30">
                  <c:v>35318</c:v>
                </c:pt>
                <c:pt idx="31">
                  <c:v>35325</c:v>
                </c:pt>
                <c:pt idx="32">
                  <c:v>35332</c:v>
                </c:pt>
                <c:pt idx="33">
                  <c:v>35339</c:v>
                </c:pt>
                <c:pt idx="34">
                  <c:v>35346</c:v>
                </c:pt>
                <c:pt idx="35">
                  <c:v>35353</c:v>
                </c:pt>
                <c:pt idx="36">
                  <c:v>35360</c:v>
                </c:pt>
                <c:pt idx="37">
                  <c:v>35367</c:v>
                </c:pt>
                <c:pt idx="38">
                  <c:v>35567</c:v>
                </c:pt>
                <c:pt idx="39">
                  <c:v>35574</c:v>
                </c:pt>
                <c:pt idx="40">
                  <c:v>35582</c:v>
                </c:pt>
                <c:pt idx="41">
                  <c:v>35589</c:v>
                </c:pt>
                <c:pt idx="42">
                  <c:v>35596</c:v>
                </c:pt>
                <c:pt idx="43">
                  <c:v>35603</c:v>
                </c:pt>
                <c:pt idx="44">
                  <c:v>35610</c:v>
                </c:pt>
                <c:pt idx="45">
                  <c:v>35617</c:v>
                </c:pt>
                <c:pt idx="46">
                  <c:v>35624</c:v>
                </c:pt>
                <c:pt idx="47">
                  <c:v>35631</c:v>
                </c:pt>
                <c:pt idx="48">
                  <c:v>35638</c:v>
                </c:pt>
                <c:pt idx="49">
                  <c:v>35652</c:v>
                </c:pt>
                <c:pt idx="50">
                  <c:v>35659</c:v>
                </c:pt>
                <c:pt idx="51">
                  <c:v>35666</c:v>
                </c:pt>
                <c:pt idx="52">
                  <c:v>35687</c:v>
                </c:pt>
                <c:pt idx="53">
                  <c:v>35694</c:v>
                </c:pt>
                <c:pt idx="54">
                  <c:v>35701</c:v>
                </c:pt>
                <c:pt idx="55">
                  <c:v>35708</c:v>
                </c:pt>
                <c:pt idx="56">
                  <c:v>35715</c:v>
                </c:pt>
                <c:pt idx="57">
                  <c:v>35722</c:v>
                </c:pt>
                <c:pt idx="58">
                  <c:v>35729</c:v>
                </c:pt>
              </c:strCache>
            </c:strRef>
          </c:cat>
          <c:val>
            <c:numRef>
              <c:f>'Filter Gauge 7 data'!$AA$98:$AA$156</c:f>
              <c:numCache>
                <c:ptCount val="59"/>
                <c:pt idx="0">
                  <c:v>-5.76</c:v>
                </c:pt>
                <c:pt idx="1">
                  <c:v>-6.49</c:v>
                </c:pt>
                <c:pt idx="2">
                  <c:v>-5.22</c:v>
                </c:pt>
                <c:pt idx="3">
                  <c:v>-4.27</c:v>
                </c:pt>
                <c:pt idx="4">
                  <c:v>-6.56</c:v>
                </c:pt>
                <c:pt idx="6">
                  <c:v>-3.64</c:v>
                </c:pt>
                <c:pt idx="7">
                  <c:v>-5.85</c:v>
                </c:pt>
                <c:pt idx="8">
                  <c:v>-8.64</c:v>
                </c:pt>
                <c:pt idx="9">
                  <c:v>-12.23</c:v>
                </c:pt>
                <c:pt idx="10">
                  <c:v>-7.12</c:v>
                </c:pt>
                <c:pt idx="11">
                  <c:v>-7.86</c:v>
                </c:pt>
                <c:pt idx="12">
                  <c:v>-9.13</c:v>
                </c:pt>
                <c:pt idx="13">
                  <c:v>-7.76</c:v>
                </c:pt>
                <c:pt idx="14">
                  <c:v>-7.16</c:v>
                </c:pt>
                <c:pt idx="15">
                  <c:v>-6.71</c:v>
                </c:pt>
                <c:pt idx="16">
                  <c:v>-8.41</c:v>
                </c:pt>
                <c:pt idx="17">
                  <c:v>-5.07</c:v>
                </c:pt>
                <c:pt idx="18">
                  <c:v>-5.82</c:v>
                </c:pt>
                <c:pt idx="19">
                  <c:v>-9.31</c:v>
                </c:pt>
                <c:pt idx="20">
                  <c:v>-5.71</c:v>
                </c:pt>
                <c:pt idx="21">
                  <c:v>-7.12</c:v>
                </c:pt>
                <c:pt idx="22">
                  <c:v>-8.29</c:v>
                </c:pt>
                <c:pt idx="23">
                  <c:v>-3.563444314421052</c:v>
                </c:pt>
                <c:pt idx="24">
                  <c:v>-5.827833901263521</c:v>
                </c:pt>
                <c:pt idx="25">
                  <c:v>-4.951494518862464</c:v>
                </c:pt>
                <c:pt idx="26">
                  <c:v>-4.113939889222583</c:v>
                </c:pt>
                <c:pt idx="27">
                  <c:v>-6.9661698017472675</c:v>
                </c:pt>
                <c:pt idx="28">
                  <c:v>-5.791701700081967</c:v>
                </c:pt>
                <c:pt idx="29">
                  <c:v>-4.615687394736542</c:v>
                </c:pt>
                <c:pt idx="30">
                  <c:v>-6.849246957538887</c:v>
                </c:pt>
                <c:pt idx="31">
                  <c:v>-5.325435556473877</c:v>
                </c:pt>
                <c:pt idx="32">
                  <c:v>-6.675325374684169</c:v>
                </c:pt>
                <c:pt idx="33">
                  <c:v>-6.991682903401839</c:v>
                </c:pt>
                <c:pt idx="34">
                  <c:v>-10.446553979343925</c:v>
                </c:pt>
                <c:pt idx="35">
                  <c:v>-8.241169541329906</c:v>
                </c:pt>
                <c:pt idx="36">
                  <c:v>-7.777483668843244</c:v>
                </c:pt>
                <c:pt idx="37">
                  <c:v>-10.708604592002084</c:v>
                </c:pt>
                <c:pt idx="38">
                  <c:v>-5.703</c:v>
                </c:pt>
                <c:pt idx="39">
                  <c:v>-4.388</c:v>
                </c:pt>
                <c:pt idx="40">
                  <c:v>-6.818</c:v>
                </c:pt>
                <c:pt idx="41">
                  <c:v>-7.794</c:v>
                </c:pt>
                <c:pt idx="42">
                  <c:v>-6.143</c:v>
                </c:pt>
                <c:pt idx="43">
                  <c:v>-5.526</c:v>
                </c:pt>
                <c:pt idx="44">
                  <c:v>-7.815</c:v>
                </c:pt>
                <c:pt idx="45">
                  <c:v>-4.025</c:v>
                </c:pt>
                <c:pt idx="46">
                  <c:v>-5.205696622668404</c:v>
                </c:pt>
                <c:pt idx="47">
                  <c:v>-10.16490016226768</c:v>
                </c:pt>
                <c:pt idx="48">
                  <c:v>-6.2165543993118595</c:v>
                </c:pt>
                <c:pt idx="49">
                  <c:v>-5.572192653180233</c:v>
                </c:pt>
                <c:pt idx="50">
                  <c:v>-5.448821820465058</c:v>
                </c:pt>
                <c:pt idx="51">
                  <c:v>-8.177199736763509</c:v>
                </c:pt>
                <c:pt idx="52">
                  <c:v>-11.545992482007994</c:v>
                </c:pt>
                <c:pt idx="54">
                  <c:v>-4.2398438033774815</c:v>
                </c:pt>
                <c:pt idx="55">
                  <c:v>-7.069551254815699</c:v>
                </c:pt>
                <c:pt idx="56">
                  <c:v>-8.030682672752864</c:v>
                </c:pt>
                <c:pt idx="57">
                  <c:v>-4.815788107068104</c:v>
                </c:pt>
                <c:pt idx="58">
                  <c:v>-4.147154893594048</c:v>
                </c:pt>
              </c:numCache>
            </c:numRef>
          </c:val>
          <c:smooth val="0"/>
        </c:ser>
        <c:marker val="1"/>
        <c:axId val="30089356"/>
        <c:axId val="11843741"/>
      </c:lineChart>
      <c:dateAx>
        <c:axId val="30089356"/>
        <c:scaling>
          <c:orientation val="minMax"/>
          <c:max val="35796"/>
          <c:min val="34700"/>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09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11843741"/>
        <c:crosses val="autoZero"/>
        <c:auto val="0"/>
        <c:baseTimeUnit val="days"/>
        <c:majorUnit val="12"/>
        <c:majorTimeUnit val="months"/>
        <c:minorUnit val="12"/>
        <c:minorTimeUnit val="months"/>
        <c:noMultiLvlLbl val="0"/>
      </c:dateAx>
      <c:valAx>
        <c:axId val="11843741"/>
        <c:scaling>
          <c:orientation val="minMax"/>
        </c:scaling>
        <c:axPos val="l"/>
        <c:title>
          <c:tx>
            <c:rich>
              <a:bodyPr vert="horz" rot="-5400000" anchor="ctr"/>
              <a:lstStyle/>
              <a:p>
                <a:pPr algn="ctr">
                  <a:defRPr/>
                </a:pPr>
                <a:r>
                  <a:rPr lang="en-US" cap="none" sz="1075" b="1" i="0" u="none" baseline="30000">
                    <a:solidFill>
                      <a:srgbClr val="000000"/>
                    </a:solidFill>
                    <a:latin typeface="Arial"/>
                    <a:ea typeface="Arial"/>
                    <a:cs typeface="Arial"/>
                  </a:rPr>
                  <a:t>18</a:t>
                </a:r>
                <a:r>
                  <a:rPr lang="en-US" cap="none" sz="1075" b="1" i="0" u="none" baseline="0">
                    <a:solidFill>
                      <a:srgbClr val="000000"/>
                    </a:solidFill>
                    <a:latin typeface="Arial"/>
                    <a:ea typeface="Arial"/>
                    <a:cs typeface="Arial"/>
                  </a:rPr>
                  <a:t>O</a:t>
                </a:r>
              </a:p>
            </c:rich>
          </c:tx>
          <c:layout>
            <c:manualLayout>
              <c:xMode val="factor"/>
              <c:yMode val="factor"/>
              <c:x val="-0.003"/>
              <c:y val="-0.002"/>
            </c:manualLayout>
          </c:layout>
          <c:overlay val="0"/>
          <c:spPr>
            <a:noFill/>
            <a:ln>
              <a:noFill/>
            </a:ln>
          </c:spPr>
        </c:title>
        <c:delete val="0"/>
        <c:numFmt formatCode="0" sourceLinked="0"/>
        <c:majorTickMark val="out"/>
        <c:minorTickMark val="none"/>
        <c:tickLblPos val="nextTo"/>
        <c:spPr>
          <a:ln w="3175">
            <a:solidFill>
              <a:srgbClr val="000000"/>
            </a:solidFill>
          </a:ln>
        </c:spPr>
        <c:crossAx val="30089356"/>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Mist - Filter Gauge 7
pH</a:t>
            </a:r>
          </a:p>
        </c:rich>
      </c:tx>
      <c:layout>
        <c:manualLayout>
          <c:xMode val="factor"/>
          <c:yMode val="factor"/>
          <c:x val="0.005"/>
          <c:y val="0"/>
        </c:manualLayout>
      </c:layout>
      <c:spPr>
        <a:noFill/>
        <a:ln>
          <a:noFill/>
        </a:ln>
      </c:spPr>
    </c:title>
    <c:plotArea>
      <c:layout>
        <c:manualLayout>
          <c:xMode val="edge"/>
          <c:yMode val="edge"/>
          <c:x val="0.0575"/>
          <c:y val="0.18625"/>
          <c:w val="0.926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'Filter Gauge 7 data'!$B$8:$B$156</c:f>
              <c:strCache>
                <c:ptCount val="149"/>
                <c:pt idx="0">
                  <c:v>33100</c:v>
                </c:pt>
                <c:pt idx="1">
                  <c:v>33107</c:v>
                </c:pt>
                <c:pt idx="2">
                  <c:v>33114</c:v>
                </c:pt>
                <c:pt idx="3">
                  <c:v>33122</c:v>
                </c:pt>
                <c:pt idx="4">
                  <c:v>33126</c:v>
                </c:pt>
                <c:pt idx="5">
                  <c:v>33138</c:v>
                </c:pt>
                <c:pt idx="6">
                  <c:v>33144</c:v>
                </c:pt>
                <c:pt idx="7">
                  <c:v>33149</c:v>
                </c:pt>
                <c:pt idx="8">
                  <c:v>33156</c:v>
                </c:pt>
                <c:pt idx="9">
                  <c:v>33163</c:v>
                </c:pt>
                <c:pt idx="10">
                  <c:v>33170</c:v>
                </c:pt>
                <c:pt idx="11">
                  <c:v>33177</c:v>
                </c:pt>
                <c:pt idx="12">
                  <c:v>33363</c:v>
                </c:pt>
                <c:pt idx="13">
                  <c:v>33373</c:v>
                </c:pt>
                <c:pt idx="14">
                  <c:v>33380</c:v>
                </c:pt>
                <c:pt idx="15">
                  <c:v>33387</c:v>
                </c:pt>
                <c:pt idx="16">
                  <c:v>33394</c:v>
                </c:pt>
                <c:pt idx="17">
                  <c:v>33401</c:v>
                </c:pt>
                <c:pt idx="18">
                  <c:v>33408</c:v>
                </c:pt>
                <c:pt idx="19">
                  <c:v>33415</c:v>
                </c:pt>
                <c:pt idx="20">
                  <c:v>33422</c:v>
                </c:pt>
                <c:pt idx="21">
                  <c:v>33429</c:v>
                </c:pt>
                <c:pt idx="22">
                  <c:v>33436</c:v>
                </c:pt>
                <c:pt idx="23">
                  <c:v>33443</c:v>
                </c:pt>
                <c:pt idx="24">
                  <c:v>33450</c:v>
                </c:pt>
                <c:pt idx="25">
                  <c:v>33457</c:v>
                </c:pt>
                <c:pt idx="26">
                  <c:v>33464</c:v>
                </c:pt>
                <c:pt idx="27">
                  <c:v>33471</c:v>
                </c:pt>
                <c:pt idx="28">
                  <c:v>33485</c:v>
                </c:pt>
                <c:pt idx="29">
                  <c:v>33492</c:v>
                </c:pt>
                <c:pt idx="30">
                  <c:v>33499</c:v>
                </c:pt>
                <c:pt idx="31">
                  <c:v>33513</c:v>
                </c:pt>
                <c:pt idx="32">
                  <c:v>33520</c:v>
                </c:pt>
                <c:pt idx="33">
                  <c:v>33527</c:v>
                </c:pt>
                <c:pt idx="34">
                  <c:v>33534</c:v>
                </c:pt>
                <c:pt idx="35">
                  <c:v>33744</c:v>
                </c:pt>
                <c:pt idx="36">
                  <c:v>33751</c:v>
                </c:pt>
                <c:pt idx="37">
                  <c:v>33758</c:v>
                </c:pt>
                <c:pt idx="38">
                  <c:v>33765</c:v>
                </c:pt>
                <c:pt idx="39">
                  <c:v>33772</c:v>
                </c:pt>
                <c:pt idx="40">
                  <c:v>33779</c:v>
                </c:pt>
                <c:pt idx="41">
                  <c:v>33786</c:v>
                </c:pt>
                <c:pt idx="42">
                  <c:v>33793</c:v>
                </c:pt>
                <c:pt idx="43">
                  <c:v>33800</c:v>
                </c:pt>
                <c:pt idx="44">
                  <c:v>33807</c:v>
                </c:pt>
                <c:pt idx="45">
                  <c:v>33814</c:v>
                </c:pt>
                <c:pt idx="46">
                  <c:v>33821</c:v>
                </c:pt>
                <c:pt idx="47">
                  <c:v>33828</c:v>
                </c:pt>
                <c:pt idx="48">
                  <c:v>33835</c:v>
                </c:pt>
                <c:pt idx="49">
                  <c:v>33842</c:v>
                </c:pt>
                <c:pt idx="50">
                  <c:v>33849</c:v>
                </c:pt>
                <c:pt idx="51">
                  <c:v>33856</c:v>
                </c:pt>
                <c:pt idx="52">
                  <c:v>33863</c:v>
                </c:pt>
                <c:pt idx="53">
                  <c:v>33870</c:v>
                </c:pt>
                <c:pt idx="54">
                  <c:v>33877</c:v>
                </c:pt>
                <c:pt idx="55">
                  <c:v>33884</c:v>
                </c:pt>
                <c:pt idx="56">
                  <c:v>33891</c:v>
                </c:pt>
                <c:pt idx="57">
                  <c:v>33898</c:v>
                </c:pt>
                <c:pt idx="58">
                  <c:v>34117</c:v>
                </c:pt>
                <c:pt idx="59">
                  <c:v>34125</c:v>
                </c:pt>
                <c:pt idx="60">
                  <c:v>34132</c:v>
                </c:pt>
                <c:pt idx="61">
                  <c:v>34139</c:v>
                </c:pt>
                <c:pt idx="62">
                  <c:v>34146</c:v>
                </c:pt>
                <c:pt idx="63">
                  <c:v>34168</c:v>
                </c:pt>
                <c:pt idx="64">
                  <c:v>34174</c:v>
                </c:pt>
                <c:pt idx="65">
                  <c:v>34181</c:v>
                </c:pt>
                <c:pt idx="66">
                  <c:v>34188</c:v>
                </c:pt>
                <c:pt idx="67">
                  <c:v>34202</c:v>
                </c:pt>
                <c:pt idx="68">
                  <c:v>34209</c:v>
                </c:pt>
                <c:pt idx="69">
                  <c:v>34216</c:v>
                </c:pt>
                <c:pt idx="70">
                  <c:v>34223</c:v>
                </c:pt>
                <c:pt idx="71">
                  <c:v>34230</c:v>
                </c:pt>
                <c:pt idx="72">
                  <c:v>34237</c:v>
                </c:pt>
                <c:pt idx="73">
                  <c:v>34251</c:v>
                </c:pt>
                <c:pt idx="74">
                  <c:v>34490</c:v>
                </c:pt>
                <c:pt idx="75">
                  <c:v>34497</c:v>
                </c:pt>
                <c:pt idx="76">
                  <c:v>34504</c:v>
                </c:pt>
                <c:pt idx="77">
                  <c:v>34511</c:v>
                </c:pt>
                <c:pt idx="78">
                  <c:v>34518</c:v>
                </c:pt>
                <c:pt idx="79">
                  <c:v>34525</c:v>
                </c:pt>
                <c:pt idx="80">
                  <c:v>34532</c:v>
                </c:pt>
                <c:pt idx="81">
                  <c:v>34539</c:v>
                </c:pt>
                <c:pt idx="82">
                  <c:v>34546</c:v>
                </c:pt>
                <c:pt idx="83">
                  <c:v>34553</c:v>
                </c:pt>
                <c:pt idx="84">
                  <c:v>34560</c:v>
                </c:pt>
                <c:pt idx="85">
                  <c:v>34567</c:v>
                </c:pt>
                <c:pt idx="86">
                  <c:v>34574</c:v>
                </c:pt>
                <c:pt idx="87">
                  <c:v>34609</c:v>
                </c:pt>
                <c:pt idx="88">
                  <c:v>34623</c:v>
                </c:pt>
                <c:pt idx="89">
                  <c:v>34637</c:v>
                </c:pt>
                <c:pt idx="90">
                  <c:v>34857</c:v>
                </c:pt>
                <c:pt idx="91">
                  <c:v>34864</c:v>
                </c:pt>
                <c:pt idx="92">
                  <c:v>34878</c:v>
                </c:pt>
                <c:pt idx="93">
                  <c:v>34885</c:v>
                </c:pt>
                <c:pt idx="94">
                  <c:v>34892</c:v>
                </c:pt>
                <c:pt idx="95">
                  <c:v>34899</c:v>
                </c:pt>
                <c:pt idx="96">
                  <c:v>34927</c:v>
                </c:pt>
                <c:pt idx="97">
                  <c:v>34934</c:v>
                </c:pt>
                <c:pt idx="98">
                  <c:v>34941</c:v>
                </c:pt>
                <c:pt idx="99">
                  <c:v>34948</c:v>
                </c:pt>
                <c:pt idx="100">
                  <c:v>34955</c:v>
                </c:pt>
                <c:pt idx="101">
                  <c:v>34962</c:v>
                </c:pt>
                <c:pt idx="102">
                  <c:v>34969</c:v>
                </c:pt>
                <c:pt idx="103">
                  <c:v>34976</c:v>
                </c:pt>
                <c:pt idx="104">
                  <c:v>34983</c:v>
                </c:pt>
                <c:pt idx="105">
                  <c:v>34990</c:v>
                </c:pt>
                <c:pt idx="106">
                  <c:v>34997</c:v>
                </c:pt>
                <c:pt idx="107">
                  <c:v>35004</c:v>
                </c:pt>
                <c:pt idx="108">
                  <c:v>35220</c:v>
                </c:pt>
                <c:pt idx="109">
                  <c:v>35227</c:v>
                </c:pt>
                <c:pt idx="110">
                  <c:v>35234</c:v>
                </c:pt>
                <c:pt idx="111">
                  <c:v>35241</c:v>
                </c:pt>
                <c:pt idx="112">
                  <c:v>35248</c:v>
                </c:pt>
                <c:pt idx="113">
                  <c:v>35255</c:v>
                </c:pt>
                <c:pt idx="114">
                  <c:v>35262</c:v>
                </c:pt>
                <c:pt idx="115">
                  <c:v>35283</c:v>
                </c:pt>
                <c:pt idx="116">
                  <c:v>35290</c:v>
                </c:pt>
                <c:pt idx="117">
                  <c:v>35297</c:v>
                </c:pt>
                <c:pt idx="118">
                  <c:v>35304</c:v>
                </c:pt>
                <c:pt idx="119">
                  <c:v>35311</c:v>
                </c:pt>
                <c:pt idx="120">
                  <c:v>35318</c:v>
                </c:pt>
                <c:pt idx="121">
                  <c:v>35325</c:v>
                </c:pt>
                <c:pt idx="122">
                  <c:v>35332</c:v>
                </c:pt>
                <c:pt idx="123">
                  <c:v>35339</c:v>
                </c:pt>
                <c:pt idx="124">
                  <c:v>35346</c:v>
                </c:pt>
                <c:pt idx="125">
                  <c:v>35353</c:v>
                </c:pt>
                <c:pt idx="126">
                  <c:v>35360</c:v>
                </c:pt>
                <c:pt idx="127">
                  <c:v>35367</c:v>
                </c:pt>
                <c:pt idx="128">
                  <c:v>35567</c:v>
                </c:pt>
                <c:pt idx="129">
                  <c:v>35574</c:v>
                </c:pt>
                <c:pt idx="130">
                  <c:v>35582</c:v>
                </c:pt>
                <c:pt idx="131">
                  <c:v>35589</c:v>
                </c:pt>
                <c:pt idx="132">
                  <c:v>35596</c:v>
                </c:pt>
                <c:pt idx="133">
                  <c:v>35603</c:v>
                </c:pt>
                <c:pt idx="134">
                  <c:v>35610</c:v>
                </c:pt>
                <c:pt idx="135">
                  <c:v>35617</c:v>
                </c:pt>
                <c:pt idx="136">
                  <c:v>35624</c:v>
                </c:pt>
                <c:pt idx="137">
                  <c:v>35631</c:v>
                </c:pt>
                <c:pt idx="138">
                  <c:v>35638</c:v>
                </c:pt>
                <c:pt idx="139">
                  <c:v>35652</c:v>
                </c:pt>
                <c:pt idx="140">
                  <c:v>35659</c:v>
                </c:pt>
                <c:pt idx="141">
                  <c:v>35666</c:v>
                </c:pt>
                <c:pt idx="142">
                  <c:v>35687</c:v>
                </c:pt>
                <c:pt idx="143">
                  <c:v>35694</c:v>
                </c:pt>
                <c:pt idx="144">
                  <c:v>35701</c:v>
                </c:pt>
                <c:pt idx="145">
                  <c:v>35708</c:v>
                </c:pt>
                <c:pt idx="146">
                  <c:v>35715</c:v>
                </c:pt>
                <c:pt idx="147">
                  <c:v>35722</c:v>
                </c:pt>
                <c:pt idx="148">
                  <c:v>35729</c:v>
                </c:pt>
              </c:strCache>
            </c:strRef>
          </c:cat>
          <c:val>
            <c:numRef>
              <c:f>'Filter Gauge 7 data'!$T$8:$T$156</c:f>
              <c:numCache>
                <c:ptCount val="149"/>
                <c:pt idx="0">
                  <c:v>4.87</c:v>
                </c:pt>
                <c:pt idx="1">
                  <c:v>4.61</c:v>
                </c:pt>
                <c:pt idx="2">
                  <c:v>4.49</c:v>
                </c:pt>
                <c:pt idx="3">
                  <c:v>4.58</c:v>
                </c:pt>
                <c:pt idx="4">
                  <c:v>5.08</c:v>
                </c:pt>
                <c:pt idx="5">
                  <c:v>4.59</c:v>
                </c:pt>
                <c:pt idx="6">
                  <c:v>5.13</c:v>
                </c:pt>
                <c:pt idx="7">
                  <c:v>5.1</c:v>
                </c:pt>
                <c:pt idx="8">
                  <c:v>4.39</c:v>
                </c:pt>
                <c:pt idx="9">
                  <c:v>3.29</c:v>
                </c:pt>
                <c:pt idx="10">
                  <c:v>3.82</c:v>
                </c:pt>
                <c:pt idx="11">
                  <c:v>4.79</c:v>
                </c:pt>
                <c:pt idx="12">
                  <c:v>5.3</c:v>
                </c:pt>
                <c:pt idx="13">
                  <c:v>4.71</c:v>
                </c:pt>
                <c:pt idx="14">
                  <c:v>4.3</c:v>
                </c:pt>
                <c:pt idx="15">
                  <c:v>4.44</c:v>
                </c:pt>
                <c:pt idx="16">
                  <c:v>4.63</c:v>
                </c:pt>
                <c:pt idx="17">
                  <c:v>4.48</c:v>
                </c:pt>
                <c:pt idx="18">
                  <c:v>4.32</c:v>
                </c:pt>
                <c:pt idx="19">
                  <c:v>4.13</c:v>
                </c:pt>
                <c:pt idx="20">
                  <c:v>4.15</c:v>
                </c:pt>
                <c:pt idx="21">
                  <c:v>4.22</c:v>
                </c:pt>
                <c:pt idx="22">
                  <c:v>3.81</c:v>
                </c:pt>
                <c:pt idx="23">
                  <c:v>3.42</c:v>
                </c:pt>
                <c:pt idx="24">
                  <c:v>5.45</c:v>
                </c:pt>
                <c:pt idx="25">
                  <c:v>5.18</c:v>
                </c:pt>
                <c:pt idx="26">
                  <c:v>5.51</c:v>
                </c:pt>
                <c:pt idx="27">
                  <c:v>4.46</c:v>
                </c:pt>
                <c:pt idx="28">
                  <c:v>4.01</c:v>
                </c:pt>
                <c:pt idx="29">
                  <c:v>4.58</c:v>
                </c:pt>
                <c:pt idx="30">
                  <c:v>5.01</c:v>
                </c:pt>
                <c:pt idx="31">
                  <c:v>4.68</c:v>
                </c:pt>
                <c:pt idx="32">
                  <c:v>3.74</c:v>
                </c:pt>
                <c:pt idx="33">
                  <c:v>4.92</c:v>
                </c:pt>
                <c:pt idx="34">
                  <c:v>3.34</c:v>
                </c:pt>
                <c:pt idx="35">
                  <c:v>4.361</c:v>
                </c:pt>
                <c:pt idx="36">
                  <c:v>5.43</c:v>
                </c:pt>
                <c:pt idx="37">
                  <c:v>4.061</c:v>
                </c:pt>
                <c:pt idx="38">
                  <c:v>4.806</c:v>
                </c:pt>
                <c:pt idx="39">
                  <c:v>4.898</c:v>
                </c:pt>
                <c:pt idx="40">
                  <c:v>4.581</c:v>
                </c:pt>
                <c:pt idx="41">
                  <c:v>4.581</c:v>
                </c:pt>
                <c:pt idx="42">
                  <c:v>5.83</c:v>
                </c:pt>
                <c:pt idx="43">
                  <c:v>6.19</c:v>
                </c:pt>
                <c:pt idx="44">
                  <c:v>4.675</c:v>
                </c:pt>
                <c:pt idx="45">
                  <c:v>5.88</c:v>
                </c:pt>
                <c:pt idx="46">
                  <c:v>4.623</c:v>
                </c:pt>
                <c:pt idx="47">
                  <c:v>4.875</c:v>
                </c:pt>
                <c:pt idx="48">
                  <c:v>4.283</c:v>
                </c:pt>
                <c:pt idx="49">
                  <c:v>5.1</c:v>
                </c:pt>
                <c:pt idx="50">
                  <c:v>5.46</c:v>
                </c:pt>
                <c:pt idx="51">
                  <c:v>4.428</c:v>
                </c:pt>
                <c:pt idx="52">
                  <c:v>4.624</c:v>
                </c:pt>
                <c:pt idx="53">
                  <c:v>3.819</c:v>
                </c:pt>
                <c:pt idx="54">
                  <c:v>4.299</c:v>
                </c:pt>
                <c:pt idx="55">
                  <c:v>4.758</c:v>
                </c:pt>
                <c:pt idx="56">
                  <c:v>4.826</c:v>
                </c:pt>
                <c:pt idx="57">
                  <c:v>4.33</c:v>
                </c:pt>
                <c:pt idx="58">
                  <c:v>4.459</c:v>
                </c:pt>
                <c:pt idx="59">
                  <c:v>4.249</c:v>
                </c:pt>
                <c:pt idx="60">
                  <c:v>4.8</c:v>
                </c:pt>
                <c:pt idx="61">
                  <c:v>5.03</c:v>
                </c:pt>
                <c:pt idx="62">
                  <c:v>4.488</c:v>
                </c:pt>
                <c:pt idx="63">
                  <c:v>4.814</c:v>
                </c:pt>
                <c:pt idx="64">
                  <c:v>5.3</c:v>
                </c:pt>
                <c:pt idx="65">
                  <c:v>4.581</c:v>
                </c:pt>
                <c:pt idx="66">
                  <c:v>5.29</c:v>
                </c:pt>
                <c:pt idx="67">
                  <c:v>5.17</c:v>
                </c:pt>
                <c:pt idx="68">
                  <c:v>5.25</c:v>
                </c:pt>
                <c:pt idx="69">
                  <c:v>4.047</c:v>
                </c:pt>
                <c:pt idx="70">
                  <c:v>4.51</c:v>
                </c:pt>
                <c:pt idx="71">
                  <c:v>4.149</c:v>
                </c:pt>
                <c:pt idx="72">
                  <c:v>4.479</c:v>
                </c:pt>
                <c:pt idx="73">
                  <c:v>4.741</c:v>
                </c:pt>
                <c:pt idx="74">
                  <c:v>4.821</c:v>
                </c:pt>
                <c:pt idx="75">
                  <c:v>4.964</c:v>
                </c:pt>
                <c:pt idx="76">
                  <c:v>4.059</c:v>
                </c:pt>
                <c:pt idx="77">
                  <c:v>4.158</c:v>
                </c:pt>
                <c:pt idx="78">
                  <c:v>3.682</c:v>
                </c:pt>
                <c:pt idx="79">
                  <c:v>4.492</c:v>
                </c:pt>
                <c:pt idx="80">
                  <c:v>3.877</c:v>
                </c:pt>
                <c:pt idx="81">
                  <c:v>5.49</c:v>
                </c:pt>
                <c:pt idx="82">
                  <c:v>4.123</c:v>
                </c:pt>
                <c:pt idx="83">
                  <c:v>4.731</c:v>
                </c:pt>
                <c:pt idx="84">
                  <c:v>4.823</c:v>
                </c:pt>
                <c:pt idx="85">
                  <c:v>4.778</c:v>
                </c:pt>
                <c:pt idx="86">
                  <c:v>4.724</c:v>
                </c:pt>
                <c:pt idx="87">
                  <c:v>4.856</c:v>
                </c:pt>
                <c:pt idx="88">
                  <c:v>4.492</c:v>
                </c:pt>
                <c:pt idx="89">
                  <c:v>4.042</c:v>
                </c:pt>
                <c:pt idx="90">
                  <c:v>5.06</c:v>
                </c:pt>
                <c:pt idx="91">
                  <c:v>5.22</c:v>
                </c:pt>
                <c:pt idx="92">
                  <c:v>5.07</c:v>
                </c:pt>
                <c:pt idx="93">
                  <c:v>5.28</c:v>
                </c:pt>
                <c:pt idx="94">
                  <c:v>4.451</c:v>
                </c:pt>
                <c:pt idx="95">
                  <c:v>5.59</c:v>
                </c:pt>
                <c:pt idx="96">
                  <c:v>5.94</c:v>
                </c:pt>
                <c:pt idx="97">
                  <c:v>5.45</c:v>
                </c:pt>
                <c:pt idx="98">
                  <c:v>5</c:v>
                </c:pt>
                <c:pt idx="99">
                  <c:v>5.12</c:v>
                </c:pt>
                <c:pt idx="100">
                  <c:v>4.614</c:v>
                </c:pt>
                <c:pt idx="101">
                  <c:v>5.46</c:v>
                </c:pt>
                <c:pt idx="102">
                  <c:v>4.964</c:v>
                </c:pt>
                <c:pt idx="103">
                  <c:v>5.14</c:v>
                </c:pt>
                <c:pt idx="104">
                  <c:v>4.524</c:v>
                </c:pt>
                <c:pt idx="105">
                  <c:v>4.452</c:v>
                </c:pt>
                <c:pt idx="106">
                  <c:v>5.21</c:v>
                </c:pt>
                <c:pt idx="107">
                  <c:v>5.22</c:v>
                </c:pt>
                <c:pt idx="108">
                  <c:v>4.769</c:v>
                </c:pt>
                <c:pt idx="109">
                  <c:v>4.976</c:v>
                </c:pt>
                <c:pt idx="110">
                  <c:v>5.12</c:v>
                </c:pt>
                <c:pt idx="111">
                  <c:v>5.29</c:v>
                </c:pt>
                <c:pt idx="112">
                  <c:v>4.932</c:v>
                </c:pt>
                <c:pt idx="113">
                  <c:v>4.597</c:v>
                </c:pt>
                <c:pt idx="114">
                  <c:v>4.966</c:v>
                </c:pt>
                <c:pt idx="115">
                  <c:v>4.781</c:v>
                </c:pt>
                <c:pt idx="116">
                  <c:v>4.67</c:v>
                </c:pt>
                <c:pt idx="117">
                  <c:v>4.098</c:v>
                </c:pt>
                <c:pt idx="118">
                  <c:v>5.14</c:v>
                </c:pt>
                <c:pt idx="119">
                  <c:v>5.89</c:v>
                </c:pt>
                <c:pt idx="120">
                  <c:v>5.2</c:v>
                </c:pt>
                <c:pt idx="121">
                  <c:v>4.029</c:v>
                </c:pt>
                <c:pt idx="122">
                  <c:v>4.946</c:v>
                </c:pt>
                <c:pt idx="123">
                  <c:v>5.36</c:v>
                </c:pt>
                <c:pt idx="124">
                  <c:v>4.789</c:v>
                </c:pt>
                <c:pt idx="125">
                  <c:v>4.499</c:v>
                </c:pt>
                <c:pt idx="126">
                  <c:v>4.812</c:v>
                </c:pt>
                <c:pt idx="127">
                  <c:v>5.08</c:v>
                </c:pt>
                <c:pt idx="128">
                  <c:v>4.228</c:v>
                </c:pt>
                <c:pt idx="129">
                  <c:v>4.149</c:v>
                </c:pt>
                <c:pt idx="130">
                  <c:v>4.52</c:v>
                </c:pt>
                <c:pt idx="131">
                  <c:v>4.548</c:v>
                </c:pt>
                <c:pt idx="132">
                  <c:v>4.511</c:v>
                </c:pt>
                <c:pt idx="133">
                  <c:v>4.627</c:v>
                </c:pt>
                <c:pt idx="134">
                  <c:v>3.934</c:v>
                </c:pt>
                <c:pt idx="135">
                  <c:v>4.226</c:v>
                </c:pt>
                <c:pt idx="136">
                  <c:v>4.971</c:v>
                </c:pt>
                <c:pt idx="137">
                  <c:v>4.714</c:v>
                </c:pt>
                <c:pt idx="138">
                  <c:v>6.04</c:v>
                </c:pt>
                <c:pt idx="139">
                  <c:v>6.765</c:v>
                </c:pt>
                <c:pt idx="140">
                  <c:v>5.768</c:v>
                </c:pt>
                <c:pt idx="141">
                  <c:v>5.518</c:v>
                </c:pt>
                <c:pt idx="142">
                  <c:v>5.597</c:v>
                </c:pt>
                <c:pt idx="144">
                  <c:v>4.862</c:v>
                </c:pt>
                <c:pt idx="145">
                  <c:v>4.942</c:v>
                </c:pt>
                <c:pt idx="146">
                  <c:v>5.44</c:v>
                </c:pt>
                <c:pt idx="147">
                  <c:v>5.083</c:v>
                </c:pt>
                <c:pt idx="148">
                  <c:v>4.96</c:v>
                </c:pt>
              </c:numCache>
            </c:numRef>
          </c:val>
          <c:smooth val="0"/>
        </c:ser>
        <c:marker val="1"/>
        <c:axId val="63206298"/>
        <c:axId val="25711123"/>
      </c:lineChart>
      <c:dateAx>
        <c:axId val="63206298"/>
        <c:scaling>
          <c:orientation val="minMax"/>
          <c:max val="35796"/>
          <c:min val="32874"/>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1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5711123"/>
        <c:crosses val="autoZero"/>
        <c:auto val="0"/>
        <c:baseTimeUnit val="days"/>
        <c:majorUnit val="12"/>
        <c:majorTimeUnit val="months"/>
        <c:minorUnit val="12"/>
        <c:minorTimeUnit val="months"/>
        <c:noMultiLvlLbl val="0"/>
      </c:dateAx>
      <c:valAx>
        <c:axId val="25711123"/>
        <c:scaling>
          <c:orientation val="minMax"/>
          <c:min val="3"/>
        </c:scaling>
        <c:axPos val="l"/>
        <c:title>
          <c:tx>
            <c:rich>
              <a:bodyPr vert="horz" rot="-5400000" anchor="ctr"/>
              <a:lstStyle/>
              <a:p>
                <a:pPr algn="ctr">
                  <a:defRPr/>
                </a:pPr>
                <a:r>
                  <a:rPr lang="en-US" cap="none" sz="1075" b="1" i="0" u="none" baseline="0">
                    <a:solidFill>
                      <a:srgbClr val="000000"/>
                    </a:solidFill>
                    <a:latin typeface="Arial"/>
                    <a:ea typeface="Arial"/>
                    <a:cs typeface="Arial"/>
                  </a:rPr>
                  <a:t>pH</a:t>
                </a:r>
              </a:p>
            </c:rich>
          </c:tx>
          <c:layout>
            <c:manualLayout>
              <c:xMode val="factor"/>
              <c:yMode val="factor"/>
              <c:x val="-0.00175"/>
              <c:y val="-0.00225"/>
            </c:manualLayout>
          </c:layout>
          <c:overlay val="0"/>
          <c:spPr>
            <a:noFill/>
            <a:ln>
              <a:noFill/>
            </a:ln>
          </c:spPr>
        </c:title>
        <c:delete val="0"/>
        <c:numFmt formatCode="0.0" sourceLinked="0"/>
        <c:majorTickMark val="out"/>
        <c:minorTickMark val="none"/>
        <c:tickLblPos val="nextTo"/>
        <c:spPr>
          <a:ln w="3175">
            <a:solidFill>
              <a:srgbClr val="000000"/>
            </a:solidFill>
          </a:ln>
        </c:spPr>
        <c:crossAx val="63206298"/>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Mist - Filter Gauge 7
Alkalinity</a:t>
            </a:r>
          </a:p>
        </c:rich>
      </c:tx>
      <c:layout>
        <c:manualLayout>
          <c:xMode val="factor"/>
          <c:yMode val="factor"/>
          <c:x val="0.00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'Filter Gauge 7 data'!$B$8:$B$156</c:f>
              <c:strCache>
                <c:ptCount val="149"/>
                <c:pt idx="0">
                  <c:v>33100</c:v>
                </c:pt>
                <c:pt idx="1">
                  <c:v>33107</c:v>
                </c:pt>
                <c:pt idx="2">
                  <c:v>33114</c:v>
                </c:pt>
                <c:pt idx="3">
                  <c:v>33122</c:v>
                </c:pt>
                <c:pt idx="4">
                  <c:v>33126</c:v>
                </c:pt>
                <c:pt idx="5">
                  <c:v>33138</c:v>
                </c:pt>
                <c:pt idx="6">
                  <c:v>33144</c:v>
                </c:pt>
                <c:pt idx="7">
                  <c:v>33149</c:v>
                </c:pt>
                <c:pt idx="8">
                  <c:v>33156</c:v>
                </c:pt>
                <c:pt idx="9">
                  <c:v>33163</c:v>
                </c:pt>
                <c:pt idx="10">
                  <c:v>33170</c:v>
                </c:pt>
                <c:pt idx="11">
                  <c:v>33177</c:v>
                </c:pt>
                <c:pt idx="12">
                  <c:v>33363</c:v>
                </c:pt>
                <c:pt idx="13">
                  <c:v>33373</c:v>
                </c:pt>
                <c:pt idx="14">
                  <c:v>33380</c:v>
                </c:pt>
                <c:pt idx="15">
                  <c:v>33387</c:v>
                </c:pt>
                <c:pt idx="16">
                  <c:v>33394</c:v>
                </c:pt>
                <c:pt idx="17">
                  <c:v>33401</c:v>
                </c:pt>
                <c:pt idx="18">
                  <c:v>33408</c:v>
                </c:pt>
                <c:pt idx="19">
                  <c:v>33415</c:v>
                </c:pt>
                <c:pt idx="20">
                  <c:v>33422</c:v>
                </c:pt>
                <c:pt idx="21">
                  <c:v>33429</c:v>
                </c:pt>
                <c:pt idx="22">
                  <c:v>33436</c:v>
                </c:pt>
                <c:pt idx="23">
                  <c:v>33443</c:v>
                </c:pt>
                <c:pt idx="24">
                  <c:v>33450</c:v>
                </c:pt>
                <c:pt idx="25">
                  <c:v>33457</c:v>
                </c:pt>
                <c:pt idx="26">
                  <c:v>33464</c:v>
                </c:pt>
                <c:pt idx="27">
                  <c:v>33471</c:v>
                </c:pt>
                <c:pt idx="28">
                  <c:v>33485</c:v>
                </c:pt>
                <c:pt idx="29">
                  <c:v>33492</c:v>
                </c:pt>
                <c:pt idx="30">
                  <c:v>33499</c:v>
                </c:pt>
                <c:pt idx="31">
                  <c:v>33513</c:v>
                </c:pt>
                <c:pt idx="32">
                  <c:v>33520</c:v>
                </c:pt>
                <c:pt idx="33">
                  <c:v>33527</c:v>
                </c:pt>
                <c:pt idx="34">
                  <c:v>33534</c:v>
                </c:pt>
                <c:pt idx="35">
                  <c:v>33744</c:v>
                </c:pt>
                <c:pt idx="36">
                  <c:v>33751</c:v>
                </c:pt>
                <c:pt idx="37">
                  <c:v>33758</c:v>
                </c:pt>
                <c:pt idx="38">
                  <c:v>33765</c:v>
                </c:pt>
                <c:pt idx="39">
                  <c:v>33772</c:v>
                </c:pt>
                <c:pt idx="40">
                  <c:v>33779</c:v>
                </c:pt>
                <c:pt idx="41">
                  <c:v>33786</c:v>
                </c:pt>
                <c:pt idx="42">
                  <c:v>33793</c:v>
                </c:pt>
                <c:pt idx="43">
                  <c:v>33800</c:v>
                </c:pt>
                <c:pt idx="44">
                  <c:v>33807</c:v>
                </c:pt>
                <c:pt idx="45">
                  <c:v>33814</c:v>
                </c:pt>
                <c:pt idx="46">
                  <c:v>33821</c:v>
                </c:pt>
                <c:pt idx="47">
                  <c:v>33828</c:v>
                </c:pt>
                <c:pt idx="48">
                  <c:v>33835</c:v>
                </c:pt>
                <c:pt idx="49">
                  <c:v>33842</c:v>
                </c:pt>
                <c:pt idx="50">
                  <c:v>33849</c:v>
                </c:pt>
                <c:pt idx="51">
                  <c:v>33856</c:v>
                </c:pt>
                <c:pt idx="52">
                  <c:v>33863</c:v>
                </c:pt>
                <c:pt idx="53">
                  <c:v>33870</c:v>
                </c:pt>
                <c:pt idx="54">
                  <c:v>33877</c:v>
                </c:pt>
                <c:pt idx="55">
                  <c:v>33884</c:v>
                </c:pt>
                <c:pt idx="56">
                  <c:v>33891</c:v>
                </c:pt>
                <c:pt idx="57">
                  <c:v>33898</c:v>
                </c:pt>
                <c:pt idx="58">
                  <c:v>34117</c:v>
                </c:pt>
                <c:pt idx="59">
                  <c:v>34125</c:v>
                </c:pt>
                <c:pt idx="60">
                  <c:v>34132</c:v>
                </c:pt>
                <c:pt idx="61">
                  <c:v>34139</c:v>
                </c:pt>
                <c:pt idx="62">
                  <c:v>34146</c:v>
                </c:pt>
                <c:pt idx="63">
                  <c:v>34168</c:v>
                </c:pt>
                <c:pt idx="64">
                  <c:v>34174</c:v>
                </c:pt>
                <c:pt idx="65">
                  <c:v>34181</c:v>
                </c:pt>
                <c:pt idx="66">
                  <c:v>34188</c:v>
                </c:pt>
                <c:pt idx="67">
                  <c:v>34202</c:v>
                </c:pt>
                <c:pt idx="68">
                  <c:v>34209</c:v>
                </c:pt>
                <c:pt idx="69">
                  <c:v>34216</c:v>
                </c:pt>
                <c:pt idx="70">
                  <c:v>34223</c:v>
                </c:pt>
                <c:pt idx="71">
                  <c:v>34230</c:v>
                </c:pt>
                <c:pt idx="72">
                  <c:v>34237</c:v>
                </c:pt>
                <c:pt idx="73">
                  <c:v>34251</c:v>
                </c:pt>
                <c:pt idx="74">
                  <c:v>34490</c:v>
                </c:pt>
                <c:pt idx="75">
                  <c:v>34497</c:v>
                </c:pt>
                <c:pt idx="76">
                  <c:v>34504</c:v>
                </c:pt>
                <c:pt idx="77">
                  <c:v>34511</c:v>
                </c:pt>
                <c:pt idx="78">
                  <c:v>34518</c:v>
                </c:pt>
                <c:pt idx="79">
                  <c:v>34525</c:v>
                </c:pt>
                <c:pt idx="80">
                  <c:v>34532</c:v>
                </c:pt>
                <c:pt idx="81">
                  <c:v>34539</c:v>
                </c:pt>
                <c:pt idx="82">
                  <c:v>34546</c:v>
                </c:pt>
                <c:pt idx="83">
                  <c:v>34553</c:v>
                </c:pt>
                <c:pt idx="84">
                  <c:v>34560</c:v>
                </c:pt>
                <c:pt idx="85">
                  <c:v>34567</c:v>
                </c:pt>
                <c:pt idx="86">
                  <c:v>34574</c:v>
                </c:pt>
                <c:pt idx="87">
                  <c:v>34609</c:v>
                </c:pt>
                <c:pt idx="88">
                  <c:v>34623</c:v>
                </c:pt>
                <c:pt idx="89">
                  <c:v>34637</c:v>
                </c:pt>
                <c:pt idx="90">
                  <c:v>34857</c:v>
                </c:pt>
                <c:pt idx="91">
                  <c:v>34864</c:v>
                </c:pt>
                <c:pt idx="92">
                  <c:v>34878</c:v>
                </c:pt>
                <c:pt idx="93">
                  <c:v>34885</c:v>
                </c:pt>
                <c:pt idx="94">
                  <c:v>34892</c:v>
                </c:pt>
                <c:pt idx="95">
                  <c:v>34899</c:v>
                </c:pt>
                <c:pt idx="96">
                  <c:v>34927</c:v>
                </c:pt>
                <c:pt idx="97">
                  <c:v>34934</c:v>
                </c:pt>
                <c:pt idx="98">
                  <c:v>34941</c:v>
                </c:pt>
                <c:pt idx="99">
                  <c:v>34948</c:v>
                </c:pt>
                <c:pt idx="100">
                  <c:v>34955</c:v>
                </c:pt>
                <c:pt idx="101">
                  <c:v>34962</c:v>
                </c:pt>
                <c:pt idx="102">
                  <c:v>34969</c:v>
                </c:pt>
                <c:pt idx="103">
                  <c:v>34976</c:v>
                </c:pt>
                <c:pt idx="104">
                  <c:v>34983</c:v>
                </c:pt>
                <c:pt idx="105">
                  <c:v>34990</c:v>
                </c:pt>
                <c:pt idx="106">
                  <c:v>34997</c:v>
                </c:pt>
                <c:pt idx="107">
                  <c:v>35004</c:v>
                </c:pt>
                <c:pt idx="108">
                  <c:v>35220</c:v>
                </c:pt>
                <c:pt idx="109">
                  <c:v>35227</c:v>
                </c:pt>
                <c:pt idx="110">
                  <c:v>35234</c:v>
                </c:pt>
                <c:pt idx="111">
                  <c:v>35241</c:v>
                </c:pt>
                <c:pt idx="112">
                  <c:v>35248</c:v>
                </c:pt>
                <c:pt idx="113">
                  <c:v>35255</c:v>
                </c:pt>
                <c:pt idx="114">
                  <c:v>35262</c:v>
                </c:pt>
                <c:pt idx="115">
                  <c:v>35283</c:v>
                </c:pt>
                <c:pt idx="116">
                  <c:v>35290</c:v>
                </c:pt>
                <c:pt idx="117">
                  <c:v>35297</c:v>
                </c:pt>
                <c:pt idx="118">
                  <c:v>35304</c:v>
                </c:pt>
                <c:pt idx="119">
                  <c:v>35311</c:v>
                </c:pt>
                <c:pt idx="120">
                  <c:v>35318</c:v>
                </c:pt>
                <c:pt idx="121">
                  <c:v>35325</c:v>
                </c:pt>
                <c:pt idx="122">
                  <c:v>35332</c:v>
                </c:pt>
                <c:pt idx="123">
                  <c:v>35339</c:v>
                </c:pt>
                <c:pt idx="124">
                  <c:v>35346</c:v>
                </c:pt>
                <c:pt idx="125">
                  <c:v>35353</c:v>
                </c:pt>
                <c:pt idx="126">
                  <c:v>35360</c:v>
                </c:pt>
                <c:pt idx="127">
                  <c:v>35367</c:v>
                </c:pt>
                <c:pt idx="128">
                  <c:v>35567</c:v>
                </c:pt>
                <c:pt idx="129">
                  <c:v>35574</c:v>
                </c:pt>
                <c:pt idx="130">
                  <c:v>35582</c:v>
                </c:pt>
                <c:pt idx="131">
                  <c:v>35589</c:v>
                </c:pt>
                <c:pt idx="132">
                  <c:v>35596</c:v>
                </c:pt>
                <c:pt idx="133">
                  <c:v>35603</c:v>
                </c:pt>
                <c:pt idx="134">
                  <c:v>35610</c:v>
                </c:pt>
                <c:pt idx="135">
                  <c:v>35617</c:v>
                </c:pt>
                <c:pt idx="136">
                  <c:v>35624</c:v>
                </c:pt>
                <c:pt idx="137">
                  <c:v>35631</c:v>
                </c:pt>
                <c:pt idx="138">
                  <c:v>35638</c:v>
                </c:pt>
                <c:pt idx="139">
                  <c:v>35652</c:v>
                </c:pt>
                <c:pt idx="140">
                  <c:v>35659</c:v>
                </c:pt>
                <c:pt idx="141">
                  <c:v>35666</c:v>
                </c:pt>
                <c:pt idx="142">
                  <c:v>35687</c:v>
                </c:pt>
                <c:pt idx="143">
                  <c:v>35694</c:v>
                </c:pt>
                <c:pt idx="144">
                  <c:v>35701</c:v>
                </c:pt>
                <c:pt idx="145">
                  <c:v>35708</c:v>
                </c:pt>
                <c:pt idx="146">
                  <c:v>35715</c:v>
                </c:pt>
                <c:pt idx="147">
                  <c:v>35722</c:v>
                </c:pt>
                <c:pt idx="148">
                  <c:v>35729</c:v>
                </c:pt>
              </c:strCache>
            </c:strRef>
          </c:cat>
          <c:val>
            <c:numRef>
              <c:f>'Filter Gauge 7 data'!$AY$8:$AY$156</c:f>
              <c:numCache>
                <c:ptCount val="149"/>
                <c:pt idx="0">
                  <c:v>-52.87066013696449</c:v>
                </c:pt>
                <c:pt idx="1">
                  <c:v>135.62941949354996</c:v>
                </c:pt>
                <c:pt idx="2">
                  <c:v>-9.770007166746325</c:v>
                </c:pt>
                <c:pt idx="3">
                  <c:v>-15.391304347826065</c:v>
                </c:pt>
                <c:pt idx="4">
                  <c:v>-67.51459229176612</c:v>
                </c:pt>
                <c:pt idx="5">
                  <c:v>-323.1688166905557</c:v>
                </c:pt>
                <c:pt idx="6">
                  <c:v>23.315884296862556</c:v>
                </c:pt>
                <c:pt idx="7">
                  <c:v>-162.44443780856835</c:v>
                </c:pt>
                <c:pt idx="8">
                  <c:v>88.1653129479214</c:v>
                </c:pt>
                <c:pt idx="9">
                  <c:v>3652.8021978021975</c:v>
                </c:pt>
                <c:pt idx="10">
                  <c:v>-271.95476986781335</c:v>
                </c:pt>
                <c:pt idx="11">
                  <c:v>36.29459308807134</c:v>
                </c:pt>
                <c:pt idx="12">
                  <c:v>-35.086419015766865</c:v>
                </c:pt>
                <c:pt idx="13">
                  <c:v>-20.0636645962733</c:v>
                </c:pt>
                <c:pt idx="14">
                  <c:v>-26.35779980888674</c:v>
                </c:pt>
                <c:pt idx="15">
                  <c:v>-5.403925784360581</c:v>
                </c:pt>
                <c:pt idx="16">
                  <c:v>-37.405100334448164</c:v>
                </c:pt>
                <c:pt idx="17">
                  <c:v>-30.169593088071352</c:v>
                </c:pt>
                <c:pt idx="18">
                  <c:v>-52.799311196050326</c:v>
                </c:pt>
                <c:pt idx="19">
                  <c:v>-94.68977942347507</c:v>
                </c:pt>
                <c:pt idx="20">
                  <c:v>-85.1929646440517</c:v>
                </c:pt>
                <c:pt idx="21">
                  <c:v>-50.7778706800446</c:v>
                </c:pt>
                <c:pt idx="22">
                  <c:v>-187.45246058289536</c:v>
                </c:pt>
                <c:pt idx="23">
                  <c:v>-389.299530179965</c:v>
                </c:pt>
                <c:pt idx="24">
                  <c:v>0.10913362000320603</c:v>
                </c:pt>
                <c:pt idx="25">
                  <c:v>37.500557413600745</c:v>
                </c:pt>
                <c:pt idx="26">
                  <c:v>-11.755474597865884</c:v>
                </c:pt>
                <c:pt idx="27">
                  <c:v>-16.703455964325485</c:v>
                </c:pt>
                <c:pt idx="28">
                  <c:v>-196.8465320910973</c:v>
                </c:pt>
                <c:pt idx="29">
                  <c:v>-14.767439082656438</c:v>
                </c:pt>
                <c:pt idx="30">
                  <c:v>41.76937012263102</c:v>
                </c:pt>
                <c:pt idx="31">
                  <c:v>-40.41604953018009</c:v>
                </c:pt>
                <c:pt idx="32">
                  <c:v>-251.9888915432394</c:v>
                </c:pt>
                <c:pt idx="33">
                  <c:v>-405.1356505813028</c:v>
                </c:pt>
                <c:pt idx="34">
                  <c:v>-478.5369286510591</c:v>
                </c:pt>
                <c:pt idx="35">
                  <c:v>-148.7887203376334</c:v>
                </c:pt>
                <c:pt idx="36">
                  <c:v>-194.59683070552626</c:v>
                </c:pt>
                <c:pt idx="37">
                  <c:v>-167.68766921484303</c:v>
                </c:pt>
                <c:pt idx="38">
                  <c:v>1636.8283564261824</c:v>
                </c:pt>
                <c:pt idx="39">
                  <c:v>8.13131071826706</c:v>
                </c:pt>
                <c:pt idx="40">
                  <c:v>-51.630195891065455</c:v>
                </c:pt>
                <c:pt idx="41">
                  <c:v>124.07087115782815</c:v>
                </c:pt>
                <c:pt idx="42">
                  <c:v>-35.79958990285081</c:v>
                </c:pt>
                <c:pt idx="43">
                  <c:v>17.971372830068447</c:v>
                </c:pt>
                <c:pt idx="44">
                  <c:v>-224.77631788501367</c:v>
                </c:pt>
                <c:pt idx="45">
                  <c:v>2.3599498327758965</c:v>
                </c:pt>
                <c:pt idx="46">
                  <c:v>-9.17427138079313</c:v>
                </c:pt>
                <c:pt idx="47">
                  <c:v>1.2356465997770556</c:v>
                </c:pt>
                <c:pt idx="48">
                  <c:v>194.41168975951584</c:v>
                </c:pt>
                <c:pt idx="49">
                  <c:v>78.70277910495301</c:v>
                </c:pt>
                <c:pt idx="50">
                  <c:v>-1.0450111482720104</c:v>
                </c:pt>
                <c:pt idx="52">
                  <c:v>-43.84687052078357</c:v>
                </c:pt>
                <c:pt idx="53">
                  <c:v>-277.1033604077083</c:v>
                </c:pt>
                <c:pt idx="54">
                  <c:v>-84.23015209428252</c:v>
                </c:pt>
                <c:pt idx="55">
                  <c:v>-10.11000955566169</c:v>
                </c:pt>
                <c:pt idx="56">
                  <c:v>-14.812709030100336</c:v>
                </c:pt>
                <c:pt idx="57">
                  <c:v>-63.24589902850772</c:v>
                </c:pt>
                <c:pt idx="58">
                  <c:v>-17.20705924510287</c:v>
                </c:pt>
                <c:pt idx="59">
                  <c:v>-166.68400621118013</c:v>
                </c:pt>
                <c:pt idx="60">
                  <c:v>-46.80896639592311</c:v>
                </c:pt>
                <c:pt idx="61">
                  <c:v>-32.44824016563146</c:v>
                </c:pt>
                <c:pt idx="62">
                  <c:v>-65.23556696926266</c:v>
                </c:pt>
                <c:pt idx="63">
                  <c:v>-46.625298614429056</c:v>
                </c:pt>
                <c:pt idx="64">
                  <c:v>-24.891304347826093</c:v>
                </c:pt>
                <c:pt idx="65">
                  <c:v>-49.91364070711896</c:v>
                </c:pt>
                <c:pt idx="66">
                  <c:v>-22.724836757445445</c:v>
                </c:pt>
                <c:pt idx="67">
                  <c:v>-36.91061474757123</c:v>
                </c:pt>
                <c:pt idx="68">
                  <c:v>-27.333592132505174</c:v>
                </c:pt>
                <c:pt idx="69">
                  <c:v>-147.38738254499123</c:v>
                </c:pt>
                <c:pt idx="70">
                  <c:v>-102.07298136645954</c:v>
                </c:pt>
                <c:pt idx="71">
                  <c:v>-119.69965360726232</c:v>
                </c:pt>
                <c:pt idx="72">
                  <c:v>-45.14898869246696</c:v>
                </c:pt>
                <c:pt idx="73">
                  <c:v>8.916407867494854</c:v>
                </c:pt>
                <c:pt idx="74">
                  <c:v>24.015428412167694</c:v>
                </c:pt>
                <c:pt idx="75">
                  <c:v>-9.191411849020596</c:v>
                </c:pt>
                <c:pt idx="76">
                  <c:v>-56.492295747730566</c:v>
                </c:pt>
                <c:pt idx="77">
                  <c:v>-22.388278388278366</c:v>
                </c:pt>
                <c:pt idx="78">
                  <c:v>-258.1220337633381</c:v>
                </c:pt>
                <c:pt idx="79">
                  <c:v>-26.2021619684663</c:v>
                </c:pt>
                <c:pt idx="80">
                  <c:v>-132.25047778308647</c:v>
                </c:pt>
                <c:pt idx="81">
                  <c:v>-10.546344959388534</c:v>
                </c:pt>
                <c:pt idx="82">
                  <c:v>-161.77687529861447</c:v>
                </c:pt>
                <c:pt idx="83">
                  <c:v>-70.40314938684503</c:v>
                </c:pt>
                <c:pt idx="84">
                  <c:v>-5.736960503264754</c:v>
                </c:pt>
                <c:pt idx="85">
                  <c:v>-31.03127488453572</c:v>
                </c:pt>
                <c:pt idx="86">
                  <c:v>-9.835981047937594</c:v>
                </c:pt>
                <c:pt idx="87">
                  <c:v>-13.728300684822386</c:v>
                </c:pt>
                <c:pt idx="88">
                  <c:v>-84.77042522694694</c:v>
                </c:pt>
                <c:pt idx="89">
                  <c:v>-153.1315297021819</c:v>
                </c:pt>
                <c:pt idx="90">
                  <c:v>-31.015249243510084</c:v>
                </c:pt>
                <c:pt idx="91">
                  <c:v>12.203137442267803</c:v>
                </c:pt>
                <c:pt idx="92">
                  <c:v>-50.3281374422678</c:v>
                </c:pt>
                <c:pt idx="93">
                  <c:v>-16.513696448479095</c:v>
                </c:pt>
                <c:pt idx="94">
                  <c:v>-53.75846074215639</c:v>
                </c:pt>
                <c:pt idx="95">
                  <c:v>28.75523570632265</c:v>
                </c:pt>
                <c:pt idx="96">
                  <c:v>-19.670429208472342</c:v>
                </c:pt>
                <c:pt idx="97">
                  <c:v>10.67087513935337</c:v>
                </c:pt>
                <c:pt idx="98">
                  <c:v>-39.5517717789457</c:v>
                </c:pt>
                <c:pt idx="99">
                  <c:v>-34.018920210224564</c:v>
                </c:pt>
                <c:pt idx="100">
                  <c:v>-76.28211896798851</c:v>
                </c:pt>
                <c:pt idx="101">
                  <c:v>103.20056139512667</c:v>
                </c:pt>
                <c:pt idx="102">
                  <c:v>23.75238095238103</c:v>
                </c:pt>
                <c:pt idx="103">
                  <c:v>29.094573180442808</c:v>
                </c:pt>
                <c:pt idx="104">
                  <c:v>-26.08188405797091</c:v>
                </c:pt>
                <c:pt idx="105">
                  <c:v>-60.326226309921935</c:v>
                </c:pt>
                <c:pt idx="106">
                  <c:v>5.361331422201033</c:v>
                </c:pt>
                <c:pt idx="107">
                  <c:v>-5.189978499761111</c:v>
                </c:pt>
                <c:pt idx="108">
                  <c:v>73.48821468386723</c:v>
                </c:pt>
                <c:pt idx="109">
                  <c:v>25.14259038063392</c:v>
                </c:pt>
                <c:pt idx="110">
                  <c:v>-92.30642618251306</c:v>
                </c:pt>
                <c:pt idx="111">
                  <c:v>15.70822583213885</c:v>
                </c:pt>
                <c:pt idx="112">
                  <c:v>-17.472638955247632</c:v>
                </c:pt>
                <c:pt idx="113">
                  <c:v>0.6920688007644458</c:v>
                </c:pt>
                <c:pt idx="114">
                  <c:v>30.38344083452762</c:v>
                </c:pt>
                <c:pt idx="115">
                  <c:v>-257.5394768275203</c:v>
                </c:pt>
                <c:pt idx="116">
                  <c:v>-199.7109014174232</c:v>
                </c:pt>
                <c:pt idx="117">
                  <c:v>-199.84251075011943</c:v>
                </c:pt>
                <c:pt idx="118">
                  <c:v>-20.950310559006226</c:v>
                </c:pt>
                <c:pt idx="119">
                  <c:v>-133.12496018474292</c:v>
                </c:pt>
                <c:pt idx="120">
                  <c:v>-20.01457238413741</c:v>
                </c:pt>
                <c:pt idx="122">
                  <c:v>252.03079710144902</c:v>
                </c:pt>
                <c:pt idx="123">
                  <c:v>19.9396400700748</c:v>
                </c:pt>
                <c:pt idx="124">
                  <c:v>-24.693251313903488</c:v>
                </c:pt>
                <c:pt idx="125">
                  <c:v>76.40872352285396</c:v>
                </c:pt>
                <c:pt idx="126">
                  <c:v>-11.425521579869269</c:v>
                </c:pt>
                <c:pt idx="127">
                  <c:v>5.605705526357724</c:v>
                </c:pt>
                <c:pt idx="128">
                  <c:v>-60.87079550883891</c:v>
                </c:pt>
                <c:pt idx="129">
                  <c:v>7.269971333014837</c:v>
                </c:pt>
                <c:pt idx="130">
                  <c:v>-65.99769867813347</c:v>
                </c:pt>
                <c:pt idx="131">
                  <c:v>-65.9780777193821</c:v>
                </c:pt>
                <c:pt idx="132">
                  <c:v>-55.41933428889952</c:v>
                </c:pt>
                <c:pt idx="133">
                  <c:v>-44.97983755375071</c:v>
                </c:pt>
                <c:pt idx="134">
                  <c:v>-178.38801958910656</c:v>
                </c:pt>
                <c:pt idx="135">
                  <c:v>-184.3071946169773</c:v>
                </c:pt>
                <c:pt idx="136">
                  <c:v>-29.157926600573347</c:v>
                </c:pt>
                <c:pt idx="137">
                  <c:v>-51.0908612139672</c:v>
                </c:pt>
                <c:pt idx="138">
                  <c:v>-107.19097955486552</c:v>
                </c:pt>
                <c:pt idx="139">
                  <c:v>-234.46397443860485</c:v>
                </c:pt>
                <c:pt idx="140">
                  <c:v>-97.34119017757621</c:v>
                </c:pt>
                <c:pt idx="141">
                  <c:v>81.68635142936728</c:v>
                </c:pt>
                <c:pt idx="142">
                  <c:v>66.8544032091097</c:v>
                </c:pt>
                <c:pt idx="144">
                  <c:v>711.0925138557095</c:v>
                </c:pt>
                <c:pt idx="145">
                  <c:v>-10.640167224080642</c:v>
                </c:pt>
                <c:pt idx="146">
                  <c:v>-10.522710125020012</c:v>
                </c:pt>
                <c:pt idx="147">
                  <c:v>21.371847228857632</c:v>
                </c:pt>
                <c:pt idx="148">
                  <c:v>-56.162790551839635</c:v>
                </c:pt>
              </c:numCache>
            </c:numRef>
          </c:val>
          <c:smooth val="0"/>
        </c:ser>
        <c:marker val="1"/>
        <c:axId val="61981996"/>
        <c:axId val="37726397"/>
      </c:lineChart>
      <c:dateAx>
        <c:axId val="61981996"/>
        <c:scaling>
          <c:orientation val="minMax"/>
          <c:max val="35796"/>
          <c:min val="32874"/>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25"/>
            </c:manualLayout>
          </c:layout>
          <c:overlay val="0"/>
          <c:spPr>
            <a:noFill/>
            <a:ln>
              <a:noFill/>
            </a:ln>
          </c:spPr>
        </c:title>
        <c:delete val="0"/>
        <c:numFmt formatCode="yyyy" sourceLinked="0"/>
        <c:majorTickMark val="out"/>
        <c:minorTickMark val="none"/>
        <c:tickLblPos val="low"/>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37726397"/>
        <c:crosses val="autoZero"/>
        <c:auto val="0"/>
        <c:baseTimeUnit val="days"/>
        <c:majorUnit val="12"/>
        <c:majorTimeUnit val="months"/>
        <c:minorUnit val="12"/>
        <c:minorTimeUnit val="months"/>
        <c:noMultiLvlLbl val="0"/>
      </c:dateAx>
      <c:valAx>
        <c:axId val="37726397"/>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61981996"/>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Mist - Filter Gauge 7
P</a:t>
            </a:r>
          </a:p>
        </c:rich>
      </c:tx>
      <c:layout>
        <c:manualLayout>
          <c:xMode val="factor"/>
          <c:yMode val="factor"/>
          <c:x val="0.00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'Filter Gauge 7 data'!$B$98:$B$156</c:f>
              <c:strCache>
                <c:ptCount val="59"/>
                <c:pt idx="0">
                  <c:v>34857</c:v>
                </c:pt>
                <c:pt idx="1">
                  <c:v>34864</c:v>
                </c:pt>
                <c:pt idx="2">
                  <c:v>34878</c:v>
                </c:pt>
                <c:pt idx="3">
                  <c:v>34885</c:v>
                </c:pt>
                <c:pt idx="4">
                  <c:v>34892</c:v>
                </c:pt>
                <c:pt idx="5">
                  <c:v>34899</c:v>
                </c:pt>
                <c:pt idx="6">
                  <c:v>34927</c:v>
                </c:pt>
                <c:pt idx="7">
                  <c:v>34934</c:v>
                </c:pt>
                <c:pt idx="8">
                  <c:v>34941</c:v>
                </c:pt>
                <c:pt idx="9">
                  <c:v>34948</c:v>
                </c:pt>
                <c:pt idx="10">
                  <c:v>34955</c:v>
                </c:pt>
                <c:pt idx="11">
                  <c:v>34962</c:v>
                </c:pt>
                <c:pt idx="12">
                  <c:v>34969</c:v>
                </c:pt>
                <c:pt idx="13">
                  <c:v>34976</c:v>
                </c:pt>
                <c:pt idx="14">
                  <c:v>34983</c:v>
                </c:pt>
                <c:pt idx="15">
                  <c:v>34990</c:v>
                </c:pt>
                <c:pt idx="16">
                  <c:v>34997</c:v>
                </c:pt>
                <c:pt idx="17">
                  <c:v>35004</c:v>
                </c:pt>
                <c:pt idx="18">
                  <c:v>35220</c:v>
                </c:pt>
                <c:pt idx="19">
                  <c:v>35227</c:v>
                </c:pt>
                <c:pt idx="20">
                  <c:v>35234</c:v>
                </c:pt>
                <c:pt idx="21">
                  <c:v>35241</c:v>
                </c:pt>
                <c:pt idx="22">
                  <c:v>35248</c:v>
                </c:pt>
                <c:pt idx="23">
                  <c:v>35255</c:v>
                </c:pt>
                <c:pt idx="24">
                  <c:v>35262</c:v>
                </c:pt>
                <c:pt idx="25">
                  <c:v>35283</c:v>
                </c:pt>
                <c:pt idx="26">
                  <c:v>35290</c:v>
                </c:pt>
                <c:pt idx="27">
                  <c:v>35297</c:v>
                </c:pt>
                <c:pt idx="28">
                  <c:v>35304</c:v>
                </c:pt>
                <c:pt idx="29">
                  <c:v>35311</c:v>
                </c:pt>
                <c:pt idx="30">
                  <c:v>35318</c:v>
                </c:pt>
                <c:pt idx="31">
                  <c:v>35325</c:v>
                </c:pt>
                <c:pt idx="32">
                  <c:v>35332</c:v>
                </c:pt>
                <c:pt idx="33">
                  <c:v>35339</c:v>
                </c:pt>
                <c:pt idx="34">
                  <c:v>35346</c:v>
                </c:pt>
                <c:pt idx="35">
                  <c:v>35353</c:v>
                </c:pt>
                <c:pt idx="36">
                  <c:v>35360</c:v>
                </c:pt>
                <c:pt idx="37">
                  <c:v>35367</c:v>
                </c:pt>
                <c:pt idx="38">
                  <c:v>35567</c:v>
                </c:pt>
                <c:pt idx="39">
                  <c:v>35574</c:v>
                </c:pt>
                <c:pt idx="40">
                  <c:v>35582</c:v>
                </c:pt>
                <c:pt idx="41">
                  <c:v>35589</c:v>
                </c:pt>
                <c:pt idx="42">
                  <c:v>35596</c:v>
                </c:pt>
                <c:pt idx="43">
                  <c:v>35603</c:v>
                </c:pt>
                <c:pt idx="44">
                  <c:v>35610</c:v>
                </c:pt>
                <c:pt idx="45">
                  <c:v>35617</c:v>
                </c:pt>
                <c:pt idx="46">
                  <c:v>35624</c:v>
                </c:pt>
                <c:pt idx="47">
                  <c:v>35631</c:v>
                </c:pt>
                <c:pt idx="48">
                  <c:v>35638</c:v>
                </c:pt>
                <c:pt idx="49">
                  <c:v>35652</c:v>
                </c:pt>
                <c:pt idx="50">
                  <c:v>35659</c:v>
                </c:pt>
                <c:pt idx="51">
                  <c:v>35666</c:v>
                </c:pt>
                <c:pt idx="52">
                  <c:v>35687</c:v>
                </c:pt>
                <c:pt idx="53">
                  <c:v>35694</c:v>
                </c:pt>
                <c:pt idx="54">
                  <c:v>35701</c:v>
                </c:pt>
                <c:pt idx="55">
                  <c:v>35708</c:v>
                </c:pt>
                <c:pt idx="56">
                  <c:v>35715</c:v>
                </c:pt>
                <c:pt idx="57">
                  <c:v>35722</c:v>
                </c:pt>
                <c:pt idx="58">
                  <c:v>35729</c:v>
                </c:pt>
              </c:strCache>
            </c:strRef>
          </c:cat>
          <c:val>
            <c:numRef>
              <c:f>'Filter Gauge 7 data'!$AP$98:$AP$156</c:f>
              <c:numCache>
                <c:ptCount val="59"/>
                <c:pt idx="0">
                  <c:v>4.838709677419355</c:v>
                </c:pt>
                <c:pt idx="1">
                  <c:v>4.838709677419355</c:v>
                </c:pt>
                <c:pt idx="2">
                  <c:v>4.838709677419355</c:v>
                </c:pt>
                <c:pt idx="3">
                  <c:v>4.838709677419355</c:v>
                </c:pt>
                <c:pt idx="4">
                  <c:v>4.838709677419355</c:v>
                </c:pt>
                <c:pt idx="5">
                  <c:v>4.838709677419355</c:v>
                </c:pt>
                <c:pt idx="6">
                  <c:v>19.490322580645163</c:v>
                </c:pt>
                <c:pt idx="7">
                  <c:v>5.3419354838709685</c:v>
                </c:pt>
                <c:pt idx="8">
                  <c:v>4.838709677419355</c:v>
                </c:pt>
                <c:pt idx="9">
                  <c:v>4.838709677419355</c:v>
                </c:pt>
                <c:pt idx="10">
                  <c:v>4.838709677419355</c:v>
                </c:pt>
                <c:pt idx="11">
                  <c:v>4.838709677419355</c:v>
                </c:pt>
                <c:pt idx="12">
                  <c:v>4.838709677419355</c:v>
                </c:pt>
                <c:pt idx="13">
                  <c:v>4.838709677419355</c:v>
                </c:pt>
                <c:pt idx="14">
                  <c:v>4.838709677419355</c:v>
                </c:pt>
                <c:pt idx="15">
                  <c:v>4.838709677419355</c:v>
                </c:pt>
                <c:pt idx="16">
                  <c:v>4.838709677419355</c:v>
                </c:pt>
                <c:pt idx="17">
                  <c:v>4.838709677419355</c:v>
                </c:pt>
                <c:pt idx="18">
                  <c:v>4.838709677419355</c:v>
                </c:pt>
                <c:pt idx="19">
                  <c:v>4.838709677419355</c:v>
                </c:pt>
                <c:pt idx="20">
                  <c:v>4.838709677419355</c:v>
                </c:pt>
                <c:pt idx="21">
                  <c:v>4.838709677419355</c:v>
                </c:pt>
                <c:pt idx="22">
                  <c:v>4.838709677419355</c:v>
                </c:pt>
                <c:pt idx="23">
                  <c:v>9.948387096774193</c:v>
                </c:pt>
                <c:pt idx="24">
                  <c:v>8.274193548387098</c:v>
                </c:pt>
                <c:pt idx="25">
                  <c:v>18.212903225806453</c:v>
                </c:pt>
                <c:pt idx="26">
                  <c:v>19.625806451612902</c:v>
                </c:pt>
                <c:pt idx="27">
                  <c:v>4.838709677419355</c:v>
                </c:pt>
                <c:pt idx="28">
                  <c:v>12.009677419354839</c:v>
                </c:pt>
                <c:pt idx="29">
                  <c:v>36.57096774193549</c:v>
                </c:pt>
                <c:pt idx="30">
                  <c:v>10.87741935483871</c:v>
                </c:pt>
                <c:pt idx="31">
                  <c:v>17.012903225806454</c:v>
                </c:pt>
                <c:pt idx="32">
                  <c:v>17.02258064516129</c:v>
                </c:pt>
                <c:pt idx="33">
                  <c:v>5.864516129032257</c:v>
                </c:pt>
                <c:pt idx="34">
                  <c:v>7.7709677419354835</c:v>
                </c:pt>
                <c:pt idx="35">
                  <c:v>6.087096774193548</c:v>
                </c:pt>
                <c:pt idx="36">
                  <c:v>10.025806451612901</c:v>
                </c:pt>
                <c:pt idx="37">
                  <c:v>11.380645161290323</c:v>
                </c:pt>
                <c:pt idx="38">
                  <c:v>4.838709677419355</c:v>
                </c:pt>
                <c:pt idx="39">
                  <c:v>4.838709677419355</c:v>
                </c:pt>
                <c:pt idx="40">
                  <c:v>4.838709677419355</c:v>
                </c:pt>
                <c:pt idx="41">
                  <c:v>4.838709677419355</c:v>
                </c:pt>
                <c:pt idx="42">
                  <c:v>4.838709677419355</c:v>
                </c:pt>
                <c:pt idx="43">
                  <c:v>4.838709677419355</c:v>
                </c:pt>
                <c:pt idx="44">
                  <c:v>4.838709677419355</c:v>
                </c:pt>
                <c:pt idx="45">
                  <c:v>4.838709677419355</c:v>
                </c:pt>
                <c:pt idx="46">
                  <c:v>4.838709677419355</c:v>
                </c:pt>
                <c:pt idx="47">
                  <c:v>4.838709677419355</c:v>
                </c:pt>
                <c:pt idx="48">
                  <c:v>4.838709677419355</c:v>
                </c:pt>
                <c:pt idx="49">
                  <c:v>24.261290322580646</c:v>
                </c:pt>
                <c:pt idx="50">
                  <c:v>5.2935483870967746</c:v>
                </c:pt>
                <c:pt idx="51">
                  <c:v>4.838709677419355</c:v>
                </c:pt>
                <c:pt idx="52">
                  <c:v>4.838709677419355</c:v>
                </c:pt>
                <c:pt idx="53">
                  <c:v>4.838709677419355</c:v>
                </c:pt>
                <c:pt idx="54">
                  <c:v>4.838709677419355</c:v>
                </c:pt>
                <c:pt idx="55">
                  <c:v>4.838709677419355</c:v>
                </c:pt>
                <c:pt idx="56">
                  <c:v>4.838709677419355</c:v>
                </c:pt>
                <c:pt idx="57">
                  <c:v>4.838709677419355</c:v>
                </c:pt>
                <c:pt idx="58">
                  <c:v>4.838709677419355</c:v>
                </c:pt>
              </c:numCache>
            </c:numRef>
          </c:val>
          <c:smooth val="0"/>
        </c:ser>
        <c:marker val="1"/>
        <c:axId val="16149848"/>
        <c:axId val="55654521"/>
      </c:lineChart>
      <c:dateAx>
        <c:axId val="16149848"/>
        <c:scaling>
          <c:orientation val="minMax"/>
          <c:max val="35796"/>
          <c:min val="34700"/>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1"/>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55654521"/>
        <c:crosses val="autoZero"/>
        <c:auto val="0"/>
        <c:baseTimeUnit val="days"/>
        <c:majorUnit val="12"/>
        <c:majorTimeUnit val="months"/>
        <c:minorUnit val="12"/>
        <c:minorTimeUnit val="months"/>
        <c:noMultiLvlLbl val="0"/>
      </c:dateAx>
      <c:valAx>
        <c:axId val="55654521"/>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16149848"/>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Mist - Filter Gauge 7
</a:t>
            </a:r>
            <a:r>
              <a:rPr lang="en-US" cap="none" sz="1200" b="1" i="0" u="none" baseline="0">
                <a:solidFill>
                  <a:srgbClr val="000000"/>
                </a:solidFill>
                <a:latin typeface="Arial"/>
                <a:ea typeface="Arial"/>
                <a:cs typeface="Arial"/>
              </a:rPr>
              <a:t>PO</a:t>
            </a:r>
            <a:r>
              <a:rPr lang="en-US" cap="none" sz="1200" b="1" i="0" u="none" baseline="-25000">
                <a:solidFill>
                  <a:srgbClr val="000000"/>
                </a:solidFill>
                <a:latin typeface="Arial"/>
                <a:ea typeface="Arial"/>
                <a:cs typeface="Arial"/>
              </a:rPr>
              <a:t>4</a:t>
            </a:r>
            <a:r>
              <a:rPr lang="en-US" cap="none" sz="1200" b="1" i="0" u="none" baseline="0">
                <a:solidFill>
                  <a:srgbClr val="000000"/>
                </a:solidFill>
                <a:latin typeface="Arial"/>
                <a:ea typeface="Arial"/>
                <a:cs typeface="Arial"/>
              </a:rPr>
              <a:t>-P</a:t>
            </a:r>
          </a:p>
        </c:rich>
      </c:tx>
      <c:layout>
        <c:manualLayout>
          <c:xMode val="factor"/>
          <c:yMode val="factor"/>
          <c:x val="0.005"/>
          <c:y val="0"/>
        </c:manualLayout>
      </c:layout>
      <c:spPr>
        <a:noFill/>
        <a:ln>
          <a:noFill/>
        </a:ln>
      </c:spPr>
    </c:title>
    <c:plotArea>
      <c:layout>
        <c:manualLayout>
          <c:xMode val="edge"/>
          <c:yMode val="edge"/>
          <c:x val="0.06225"/>
          <c:y val="0.19625"/>
          <c:w val="0.92125"/>
          <c:h val="0.63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'Filter Gauge 7 data'!$B$8:$B$156</c:f>
              <c:strCache>
                <c:ptCount val="149"/>
                <c:pt idx="0">
                  <c:v>33100</c:v>
                </c:pt>
                <c:pt idx="1">
                  <c:v>33107</c:v>
                </c:pt>
                <c:pt idx="2">
                  <c:v>33114</c:v>
                </c:pt>
                <c:pt idx="3">
                  <c:v>33122</c:v>
                </c:pt>
                <c:pt idx="4">
                  <c:v>33126</c:v>
                </c:pt>
                <c:pt idx="5">
                  <c:v>33138</c:v>
                </c:pt>
                <c:pt idx="6">
                  <c:v>33144</c:v>
                </c:pt>
                <c:pt idx="7">
                  <c:v>33149</c:v>
                </c:pt>
                <c:pt idx="8">
                  <c:v>33156</c:v>
                </c:pt>
                <c:pt idx="9">
                  <c:v>33163</c:v>
                </c:pt>
                <c:pt idx="10">
                  <c:v>33170</c:v>
                </c:pt>
                <c:pt idx="11">
                  <c:v>33177</c:v>
                </c:pt>
                <c:pt idx="12">
                  <c:v>33363</c:v>
                </c:pt>
                <c:pt idx="13">
                  <c:v>33373</c:v>
                </c:pt>
                <c:pt idx="14">
                  <c:v>33380</c:v>
                </c:pt>
                <c:pt idx="15">
                  <c:v>33387</c:v>
                </c:pt>
                <c:pt idx="16">
                  <c:v>33394</c:v>
                </c:pt>
                <c:pt idx="17">
                  <c:v>33401</c:v>
                </c:pt>
                <c:pt idx="18">
                  <c:v>33408</c:v>
                </c:pt>
                <c:pt idx="19">
                  <c:v>33415</c:v>
                </c:pt>
                <c:pt idx="20">
                  <c:v>33422</c:v>
                </c:pt>
                <c:pt idx="21">
                  <c:v>33429</c:v>
                </c:pt>
                <c:pt idx="22">
                  <c:v>33436</c:v>
                </c:pt>
                <c:pt idx="23">
                  <c:v>33443</c:v>
                </c:pt>
                <c:pt idx="24">
                  <c:v>33450</c:v>
                </c:pt>
                <c:pt idx="25">
                  <c:v>33457</c:v>
                </c:pt>
                <c:pt idx="26">
                  <c:v>33464</c:v>
                </c:pt>
                <c:pt idx="27">
                  <c:v>33471</c:v>
                </c:pt>
                <c:pt idx="28">
                  <c:v>33485</c:v>
                </c:pt>
                <c:pt idx="29">
                  <c:v>33492</c:v>
                </c:pt>
                <c:pt idx="30">
                  <c:v>33499</c:v>
                </c:pt>
                <c:pt idx="31">
                  <c:v>33513</c:v>
                </c:pt>
                <c:pt idx="32">
                  <c:v>33520</c:v>
                </c:pt>
                <c:pt idx="33">
                  <c:v>33527</c:v>
                </c:pt>
                <c:pt idx="34">
                  <c:v>33534</c:v>
                </c:pt>
                <c:pt idx="35">
                  <c:v>33744</c:v>
                </c:pt>
                <c:pt idx="36">
                  <c:v>33751</c:v>
                </c:pt>
                <c:pt idx="37">
                  <c:v>33758</c:v>
                </c:pt>
                <c:pt idx="38">
                  <c:v>33765</c:v>
                </c:pt>
                <c:pt idx="39">
                  <c:v>33772</c:v>
                </c:pt>
                <c:pt idx="40">
                  <c:v>33779</c:v>
                </c:pt>
                <c:pt idx="41">
                  <c:v>33786</c:v>
                </c:pt>
                <c:pt idx="42">
                  <c:v>33793</c:v>
                </c:pt>
                <c:pt idx="43">
                  <c:v>33800</c:v>
                </c:pt>
                <c:pt idx="44">
                  <c:v>33807</c:v>
                </c:pt>
                <c:pt idx="45">
                  <c:v>33814</c:v>
                </c:pt>
                <c:pt idx="46">
                  <c:v>33821</c:v>
                </c:pt>
                <c:pt idx="47">
                  <c:v>33828</c:v>
                </c:pt>
                <c:pt idx="48">
                  <c:v>33835</c:v>
                </c:pt>
                <c:pt idx="49">
                  <c:v>33842</c:v>
                </c:pt>
                <c:pt idx="50">
                  <c:v>33849</c:v>
                </c:pt>
                <c:pt idx="51">
                  <c:v>33856</c:v>
                </c:pt>
                <c:pt idx="52">
                  <c:v>33863</c:v>
                </c:pt>
                <c:pt idx="53">
                  <c:v>33870</c:v>
                </c:pt>
                <c:pt idx="54">
                  <c:v>33877</c:v>
                </c:pt>
                <c:pt idx="55">
                  <c:v>33884</c:v>
                </c:pt>
                <c:pt idx="56">
                  <c:v>33891</c:v>
                </c:pt>
                <c:pt idx="57">
                  <c:v>33898</c:v>
                </c:pt>
                <c:pt idx="58">
                  <c:v>34117</c:v>
                </c:pt>
                <c:pt idx="59">
                  <c:v>34125</c:v>
                </c:pt>
                <c:pt idx="60">
                  <c:v>34132</c:v>
                </c:pt>
                <c:pt idx="61">
                  <c:v>34139</c:v>
                </c:pt>
                <c:pt idx="62">
                  <c:v>34146</c:v>
                </c:pt>
                <c:pt idx="63">
                  <c:v>34168</c:v>
                </c:pt>
                <c:pt idx="64">
                  <c:v>34174</c:v>
                </c:pt>
                <c:pt idx="65">
                  <c:v>34181</c:v>
                </c:pt>
                <c:pt idx="66">
                  <c:v>34188</c:v>
                </c:pt>
                <c:pt idx="67">
                  <c:v>34202</c:v>
                </c:pt>
                <c:pt idx="68">
                  <c:v>34209</c:v>
                </c:pt>
                <c:pt idx="69">
                  <c:v>34216</c:v>
                </c:pt>
                <c:pt idx="70">
                  <c:v>34223</c:v>
                </c:pt>
                <c:pt idx="71">
                  <c:v>34230</c:v>
                </c:pt>
                <c:pt idx="72">
                  <c:v>34237</c:v>
                </c:pt>
                <c:pt idx="73">
                  <c:v>34251</c:v>
                </c:pt>
                <c:pt idx="74">
                  <c:v>34490</c:v>
                </c:pt>
                <c:pt idx="75">
                  <c:v>34497</c:v>
                </c:pt>
                <c:pt idx="76">
                  <c:v>34504</c:v>
                </c:pt>
                <c:pt idx="77">
                  <c:v>34511</c:v>
                </c:pt>
                <c:pt idx="78">
                  <c:v>34518</c:v>
                </c:pt>
                <c:pt idx="79">
                  <c:v>34525</c:v>
                </c:pt>
                <c:pt idx="80">
                  <c:v>34532</c:v>
                </c:pt>
                <c:pt idx="81">
                  <c:v>34539</c:v>
                </c:pt>
                <c:pt idx="82">
                  <c:v>34546</c:v>
                </c:pt>
                <c:pt idx="83">
                  <c:v>34553</c:v>
                </c:pt>
                <c:pt idx="84">
                  <c:v>34560</c:v>
                </c:pt>
                <c:pt idx="85">
                  <c:v>34567</c:v>
                </c:pt>
                <c:pt idx="86">
                  <c:v>34574</c:v>
                </c:pt>
                <c:pt idx="87">
                  <c:v>34609</c:v>
                </c:pt>
                <c:pt idx="88">
                  <c:v>34623</c:v>
                </c:pt>
                <c:pt idx="89">
                  <c:v>34637</c:v>
                </c:pt>
                <c:pt idx="90">
                  <c:v>34857</c:v>
                </c:pt>
                <c:pt idx="91">
                  <c:v>34864</c:v>
                </c:pt>
                <c:pt idx="92">
                  <c:v>34878</c:v>
                </c:pt>
                <c:pt idx="93">
                  <c:v>34885</c:v>
                </c:pt>
                <c:pt idx="94">
                  <c:v>34892</c:v>
                </c:pt>
                <c:pt idx="95">
                  <c:v>34899</c:v>
                </c:pt>
                <c:pt idx="96">
                  <c:v>34927</c:v>
                </c:pt>
                <c:pt idx="97">
                  <c:v>34934</c:v>
                </c:pt>
                <c:pt idx="98">
                  <c:v>34941</c:v>
                </c:pt>
                <c:pt idx="99">
                  <c:v>34948</c:v>
                </c:pt>
                <c:pt idx="100">
                  <c:v>34955</c:v>
                </c:pt>
                <c:pt idx="101">
                  <c:v>34962</c:v>
                </c:pt>
                <c:pt idx="102">
                  <c:v>34969</c:v>
                </c:pt>
                <c:pt idx="103">
                  <c:v>34976</c:v>
                </c:pt>
                <c:pt idx="104">
                  <c:v>34983</c:v>
                </c:pt>
                <c:pt idx="105">
                  <c:v>34990</c:v>
                </c:pt>
                <c:pt idx="106">
                  <c:v>34997</c:v>
                </c:pt>
                <c:pt idx="107">
                  <c:v>35004</c:v>
                </c:pt>
                <c:pt idx="108">
                  <c:v>35220</c:v>
                </c:pt>
                <c:pt idx="109">
                  <c:v>35227</c:v>
                </c:pt>
                <c:pt idx="110">
                  <c:v>35234</c:v>
                </c:pt>
                <c:pt idx="111">
                  <c:v>35241</c:v>
                </c:pt>
                <c:pt idx="112">
                  <c:v>35248</c:v>
                </c:pt>
                <c:pt idx="113">
                  <c:v>35255</c:v>
                </c:pt>
                <c:pt idx="114">
                  <c:v>35262</c:v>
                </c:pt>
                <c:pt idx="115">
                  <c:v>35283</c:v>
                </c:pt>
                <c:pt idx="116">
                  <c:v>35290</c:v>
                </c:pt>
                <c:pt idx="117">
                  <c:v>35297</c:v>
                </c:pt>
                <c:pt idx="118">
                  <c:v>35304</c:v>
                </c:pt>
                <c:pt idx="119">
                  <c:v>35311</c:v>
                </c:pt>
                <c:pt idx="120">
                  <c:v>35318</c:v>
                </c:pt>
                <c:pt idx="121">
                  <c:v>35325</c:v>
                </c:pt>
                <c:pt idx="122">
                  <c:v>35332</c:v>
                </c:pt>
                <c:pt idx="123">
                  <c:v>35339</c:v>
                </c:pt>
                <c:pt idx="124">
                  <c:v>35346</c:v>
                </c:pt>
                <c:pt idx="125">
                  <c:v>35353</c:v>
                </c:pt>
                <c:pt idx="126">
                  <c:v>35360</c:v>
                </c:pt>
                <c:pt idx="127">
                  <c:v>35367</c:v>
                </c:pt>
                <c:pt idx="128">
                  <c:v>35567</c:v>
                </c:pt>
                <c:pt idx="129">
                  <c:v>35574</c:v>
                </c:pt>
                <c:pt idx="130">
                  <c:v>35582</c:v>
                </c:pt>
                <c:pt idx="131">
                  <c:v>35589</c:v>
                </c:pt>
                <c:pt idx="132">
                  <c:v>35596</c:v>
                </c:pt>
                <c:pt idx="133">
                  <c:v>35603</c:v>
                </c:pt>
                <c:pt idx="134">
                  <c:v>35610</c:v>
                </c:pt>
                <c:pt idx="135">
                  <c:v>35617</c:v>
                </c:pt>
                <c:pt idx="136">
                  <c:v>35624</c:v>
                </c:pt>
                <c:pt idx="137">
                  <c:v>35631</c:v>
                </c:pt>
                <c:pt idx="138">
                  <c:v>35638</c:v>
                </c:pt>
                <c:pt idx="139">
                  <c:v>35652</c:v>
                </c:pt>
                <c:pt idx="140">
                  <c:v>35659</c:v>
                </c:pt>
                <c:pt idx="141">
                  <c:v>35666</c:v>
                </c:pt>
                <c:pt idx="142">
                  <c:v>35687</c:v>
                </c:pt>
                <c:pt idx="143">
                  <c:v>35694</c:v>
                </c:pt>
                <c:pt idx="144">
                  <c:v>35701</c:v>
                </c:pt>
                <c:pt idx="145">
                  <c:v>35708</c:v>
                </c:pt>
                <c:pt idx="146">
                  <c:v>35715</c:v>
                </c:pt>
                <c:pt idx="147">
                  <c:v>35722</c:v>
                </c:pt>
                <c:pt idx="148">
                  <c:v>35729</c:v>
                </c:pt>
              </c:strCache>
            </c:strRef>
          </c:cat>
          <c:val>
            <c:numRef>
              <c:f>'Filter Gauge 7 data'!$AI$8:$AI$156</c:f>
              <c:numCache>
                <c:ptCount val="149"/>
                <c:pt idx="0">
                  <c:v>1.935483870967742</c:v>
                </c:pt>
                <c:pt idx="1">
                  <c:v>1.935483870967742</c:v>
                </c:pt>
                <c:pt idx="2">
                  <c:v>2.467741935483871</c:v>
                </c:pt>
                <c:pt idx="3">
                  <c:v>1.935483870967742</c:v>
                </c:pt>
                <c:pt idx="4">
                  <c:v>1.935483870967742</c:v>
                </c:pt>
                <c:pt idx="5">
                  <c:v>1.935483870967742</c:v>
                </c:pt>
                <c:pt idx="6">
                  <c:v>1.935483870967742</c:v>
                </c:pt>
                <c:pt idx="7">
                  <c:v>1.935483870967742</c:v>
                </c:pt>
                <c:pt idx="8">
                  <c:v>1.935483870967742</c:v>
                </c:pt>
                <c:pt idx="9">
                  <c:v>4.8</c:v>
                </c:pt>
                <c:pt idx="10">
                  <c:v>1.935483870967742</c:v>
                </c:pt>
                <c:pt idx="11">
                  <c:v>1.935483870967742</c:v>
                </c:pt>
                <c:pt idx="12">
                  <c:v>0.4838709677419355</c:v>
                </c:pt>
                <c:pt idx="13">
                  <c:v>0.4838709677419355</c:v>
                </c:pt>
                <c:pt idx="14">
                  <c:v>0.4838709677419355</c:v>
                </c:pt>
                <c:pt idx="15">
                  <c:v>0.5806451612903225</c:v>
                </c:pt>
                <c:pt idx="16">
                  <c:v>0.4838709677419355</c:v>
                </c:pt>
                <c:pt idx="17">
                  <c:v>0.4838709677419355</c:v>
                </c:pt>
                <c:pt idx="18">
                  <c:v>0.7741935483870969</c:v>
                </c:pt>
                <c:pt idx="19">
                  <c:v>1.161290322580645</c:v>
                </c:pt>
                <c:pt idx="20">
                  <c:v>1.4516129032258063</c:v>
                </c:pt>
                <c:pt idx="21">
                  <c:v>1.3548387096774195</c:v>
                </c:pt>
                <c:pt idx="22">
                  <c:v>1.4516129032258063</c:v>
                </c:pt>
                <c:pt idx="23">
                  <c:v>0.5806451612903225</c:v>
                </c:pt>
                <c:pt idx="24">
                  <c:v>2.4193548387096775</c:v>
                </c:pt>
                <c:pt idx="25">
                  <c:v>0.4838709677419355</c:v>
                </c:pt>
                <c:pt idx="26">
                  <c:v>0.4838709677419355</c:v>
                </c:pt>
                <c:pt idx="27">
                  <c:v>0.4838709677419355</c:v>
                </c:pt>
                <c:pt idx="28">
                  <c:v>8.516129032258064</c:v>
                </c:pt>
                <c:pt idx="29">
                  <c:v>0.4838709677419355</c:v>
                </c:pt>
                <c:pt idx="30">
                  <c:v>0.4838709677419355</c:v>
                </c:pt>
                <c:pt idx="31">
                  <c:v>0.4838709677419355</c:v>
                </c:pt>
                <c:pt idx="32">
                  <c:v>0.4838709677419355</c:v>
                </c:pt>
                <c:pt idx="33">
                  <c:v>0.4838709677419355</c:v>
                </c:pt>
                <c:pt idx="34">
                  <c:v>0.4838709677419355</c:v>
                </c:pt>
                <c:pt idx="35">
                  <c:v>0.4838709677419355</c:v>
                </c:pt>
                <c:pt idx="36">
                  <c:v>2.129032258064516</c:v>
                </c:pt>
                <c:pt idx="37">
                  <c:v>2.806451612903226</c:v>
                </c:pt>
                <c:pt idx="38">
                  <c:v>0.4838709677419355</c:v>
                </c:pt>
                <c:pt idx="39">
                  <c:v>0.4838709677419355</c:v>
                </c:pt>
                <c:pt idx="40">
                  <c:v>1.3548387096774195</c:v>
                </c:pt>
                <c:pt idx="41">
                  <c:v>9.29032258064516</c:v>
                </c:pt>
                <c:pt idx="42">
                  <c:v>14.516129032258066</c:v>
                </c:pt>
                <c:pt idx="43">
                  <c:v>0.967741935483871</c:v>
                </c:pt>
                <c:pt idx="44">
                  <c:v>0.4838709677419355</c:v>
                </c:pt>
                <c:pt idx="45">
                  <c:v>1.3548387096774195</c:v>
                </c:pt>
                <c:pt idx="46">
                  <c:v>0.4838709677419355</c:v>
                </c:pt>
                <c:pt idx="47">
                  <c:v>0.4838709677419355</c:v>
                </c:pt>
                <c:pt idx="48">
                  <c:v>0.4838709677419355</c:v>
                </c:pt>
                <c:pt idx="49">
                  <c:v>0.4838709677419355</c:v>
                </c:pt>
                <c:pt idx="50">
                  <c:v>0.4838709677419355</c:v>
                </c:pt>
                <c:pt idx="51">
                  <c:v>0.4838709677419355</c:v>
                </c:pt>
                <c:pt idx="52">
                  <c:v>0.4838709677419355</c:v>
                </c:pt>
                <c:pt idx="53">
                  <c:v>0.4838709677419355</c:v>
                </c:pt>
                <c:pt idx="54">
                  <c:v>0.4838709677419355</c:v>
                </c:pt>
                <c:pt idx="55">
                  <c:v>0.4838709677419355</c:v>
                </c:pt>
                <c:pt idx="56">
                  <c:v>0.4838709677419355</c:v>
                </c:pt>
                <c:pt idx="57">
                  <c:v>0.4838709677419355</c:v>
                </c:pt>
                <c:pt idx="58">
                  <c:v>0.4838709677419355</c:v>
                </c:pt>
                <c:pt idx="59">
                  <c:v>7.935483870967743</c:v>
                </c:pt>
                <c:pt idx="60">
                  <c:v>2.032258064516129</c:v>
                </c:pt>
                <c:pt idx="61">
                  <c:v>1.258064516129032</c:v>
                </c:pt>
                <c:pt idx="62">
                  <c:v>1.6451612903225807</c:v>
                </c:pt>
                <c:pt idx="63">
                  <c:v>0.4838709677419355</c:v>
                </c:pt>
                <c:pt idx="64">
                  <c:v>0.4838709677419355</c:v>
                </c:pt>
                <c:pt idx="65">
                  <c:v>1.8387096774193548</c:v>
                </c:pt>
                <c:pt idx="66">
                  <c:v>0.4838709677419355</c:v>
                </c:pt>
                <c:pt idx="67">
                  <c:v>0.4838709677419355</c:v>
                </c:pt>
                <c:pt idx="68">
                  <c:v>0.4838709677419355</c:v>
                </c:pt>
                <c:pt idx="69">
                  <c:v>0.4838709677419355</c:v>
                </c:pt>
                <c:pt idx="70">
                  <c:v>0.4838709677419355</c:v>
                </c:pt>
                <c:pt idx="71">
                  <c:v>0.4838709677419355</c:v>
                </c:pt>
                <c:pt idx="72">
                  <c:v>0.4838709677419355</c:v>
                </c:pt>
                <c:pt idx="73">
                  <c:v>0.4838709677419355</c:v>
                </c:pt>
                <c:pt idx="74">
                  <c:v>0.5806451612903225</c:v>
                </c:pt>
                <c:pt idx="75">
                  <c:v>0.4838709677419355</c:v>
                </c:pt>
                <c:pt idx="76">
                  <c:v>0.4838709677419355</c:v>
                </c:pt>
                <c:pt idx="77">
                  <c:v>0.7741935483870969</c:v>
                </c:pt>
                <c:pt idx="78">
                  <c:v>0.8709677419354838</c:v>
                </c:pt>
                <c:pt idx="79">
                  <c:v>0.6774193548387097</c:v>
                </c:pt>
                <c:pt idx="80">
                  <c:v>0.4838709677419355</c:v>
                </c:pt>
                <c:pt idx="81">
                  <c:v>0.4838709677419355</c:v>
                </c:pt>
                <c:pt idx="82">
                  <c:v>0.5806451612903225</c:v>
                </c:pt>
                <c:pt idx="83">
                  <c:v>0.4838709677419355</c:v>
                </c:pt>
                <c:pt idx="84">
                  <c:v>0.4838709677419355</c:v>
                </c:pt>
                <c:pt idx="85">
                  <c:v>0.4838709677419355</c:v>
                </c:pt>
                <c:pt idx="86">
                  <c:v>0.4838709677419355</c:v>
                </c:pt>
                <c:pt idx="87">
                  <c:v>0.4838709677419355</c:v>
                </c:pt>
                <c:pt idx="88">
                  <c:v>0.4838709677419355</c:v>
                </c:pt>
                <c:pt idx="89">
                  <c:v>0.4838709677419355</c:v>
                </c:pt>
                <c:pt idx="90">
                  <c:v>0.4838709677419355</c:v>
                </c:pt>
                <c:pt idx="91">
                  <c:v>1.6451612903225807</c:v>
                </c:pt>
                <c:pt idx="92">
                  <c:v>0.4838709677419355</c:v>
                </c:pt>
                <c:pt idx="93">
                  <c:v>0.4838709677419355</c:v>
                </c:pt>
                <c:pt idx="94">
                  <c:v>0.4838709677419355</c:v>
                </c:pt>
                <c:pt idx="95">
                  <c:v>0.4838709677419355</c:v>
                </c:pt>
                <c:pt idx="96">
                  <c:v>15.193548387096772</c:v>
                </c:pt>
                <c:pt idx="97">
                  <c:v>0.4838709677419355</c:v>
                </c:pt>
                <c:pt idx="98">
                  <c:v>0.4838709677419355</c:v>
                </c:pt>
                <c:pt idx="99">
                  <c:v>0.4838709677419355</c:v>
                </c:pt>
                <c:pt idx="100">
                  <c:v>0.4838709677419355</c:v>
                </c:pt>
                <c:pt idx="101">
                  <c:v>0.4838709677419355</c:v>
                </c:pt>
                <c:pt idx="102">
                  <c:v>0.4838709677419355</c:v>
                </c:pt>
                <c:pt idx="103">
                  <c:v>0.4838709677419355</c:v>
                </c:pt>
                <c:pt idx="104">
                  <c:v>0.4838709677419355</c:v>
                </c:pt>
                <c:pt idx="105">
                  <c:v>0.4838709677419355</c:v>
                </c:pt>
                <c:pt idx="106">
                  <c:v>0.4838709677419355</c:v>
                </c:pt>
                <c:pt idx="107">
                  <c:v>0.4838709677419355</c:v>
                </c:pt>
                <c:pt idx="108">
                  <c:v>0.7741935483870969</c:v>
                </c:pt>
                <c:pt idx="109">
                  <c:v>0.4838709677419355</c:v>
                </c:pt>
                <c:pt idx="110">
                  <c:v>0.4838709677419355</c:v>
                </c:pt>
                <c:pt idx="111">
                  <c:v>0.4838709677419355</c:v>
                </c:pt>
                <c:pt idx="112">
                  <c:v>0.4838709677419355</c:v>
                </c:pt>
                <c:pt idx="113">
                  <c:v>0.4838709677419355</c:v>
                </c:pt>
                <c:pt idx="114">
                  <c:v>0.4838709677419355</c:v>
                </c:pt>
                <c:pt idx="115">
                  <c:v>1.161290322580645</c:v>
                </c:pt>
                <c:pt idx="116">
                  <c:v>6</c:v>
                </c:pt>
                <c:pt idx="117">
                  <c:v>0.4838709677419355</c:v>
                </c:pt>
                <c:pt idx="118">
                  <c:v>0.967741935483871</c:v>
                </c:pt>
                <c:pt idx="119">
                  <c:v>18.29032258064516</c:v>
                </c:pt>
                <c:pt idx="120">
                  <c:v>1.4516129032258063</c:v>
                </c:pt>
                <c:pt idx="121">
                  <c:v>9.774193548387096</c:v>
                </c:pt>
                <c:pt idx="122">
                  <c:v>1.064516129032258</c:v>
                </c:pt>
                <c:pt idx="123">
                  <c:v>0.6774193548387097</c:v>
                </c:pt>
                <c:pt idx="124">
                  <c:v>0.4838709677419355</c:v>
                </c:pt>
                <c:pt idx="125">
                  <c:v>0.4838709677419355</c:v>
                </c:pt>
                <c:pt idx="126">
                  <c:v>0.4838709677419355</c:v>
                </c:pt>
                <c:pt idx="127">
                  <c:v>0.4838709677419355</c:v>
                </c:pt>
                <c:pt idx="128">
                  <c:v>0.4838709677419355</c:v>
                </c:pt>
                <c:pt idx="129">
                  <c:v>2.806451612903226</c:v>
                </c:pt>
                <c:pt idx="130">
                  <c:v>0.4838709677419355</c:v>
                </c:pt>
                <c:pt idx="131">
                  <c:v>0.4838709677419355</c:v>
                </c:pt>
                <c:pt idx="132">
                  <c:v>0.4838709677419355</c:v>
                </c:pt>
                <c:pt idx="133">
                  <c:v>0.4838709677419355</c:v>
                </c:pt>
                <c:pt idx="134">
                  <c:v>0.4838709677419355</c:v>
                </c:pt>
                <c:pt idx="135">
                  <c:v>0.4838709677419355</c:v>
                </c:pt>
                <c:pt idx="136">
                  <c:v>0.4838709677419355</c:v>
                </c:pt>
                <c:pt idx="137">
                  <c:v>0.7741935483870969</c:v>
                </c:pt>
                <c:pt idx="138">
                  <c:v>1.0161290322580645</c:v>
                </c:pt>
                <c:pt idx="139">
                  <c:v>20.70967741935484</c:v>
                </c:pt>
                <c:pt idx="140">
                  <c:v>3.948387096774194</c:v>
                </c:pt>
                <c:pt idx="141">
                  <c:v>0.4838709677419355</c:v>
                </c:pt>
                <c:pt idx="142">
                  <c:v>0.4838709677419355</c:v>
                </c:pt>
                <c:pt idx="143">
                  <c:v>0.4838709677419355</c:v>
                </c:pt>
                <c:pt idx="144">
                  <c:v>0.4838709677419355</c:v>
                </c:pt>
                <c:pt idx="145">
                  <c:v>0.4838709677419355</c:v>
                </c:pt>
                <c:pt idx="146">
                  <c:v>0.4838709677419355</c:v>
                </c:pt>
                <c:pt idx="147">
                  <c:v>0.4838709677419355</c:v>
                </c:pt>
                <c:pt idx="148">
                  <c:v>0.4838709677419355</c:v>
                </c:pt>
              </c:numCache>
            </c:numRef>
          </c:val>
          <c:smooth val="0"/>
        </c:ser>
        <c:marker val="1"/>
        <c:axId val="21425478"/>
        <c:axId val="24622415"/>
      </c:lineChart>
      <c:dateAx>
        <c:axId val="21425478"/>
        <c:scaling>
          <c:orientation val="minMax"/>
          <c:max val="35796"/>
          <c:min val="32874"/>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1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4622415"/>
        <c:crosses val="autoZero"/>
        <c:auto val="0"/>
        <c:baseTimeUnit val="days"/>
        <c:majorUnit val="12"/>
        <c:majorTimeUnit val="months"/>
        <c:minorUnit val="12"/>
        <c:minorTimeUnit val="months"/>
        <c:noMultiLvlLbl val="0"/>
      </c:dateAx>
      <c:valAx>
        <c:axId val="24622415"/>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21425478"/>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Mist - Filter Gauge 7
S</a:t>
            </a:r>
          </a:p>
        </c:rich>
      </c:tx>
      <c:layout>
        <c:manualLayout>
          <c:xMode val="factor"/>
          <c:yMode val="factor"/>
          <c:x val="0.00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'Filter Gauge 7 data'!$B$98:$B$156</c:f>
              <c:strCache>
                <c:ptCount val="59"/>
                <c:pt idx="0">
                  <c:v>34857</c:v>
                </c:pt>
                <c:pt idx="1">
                  <c:v>34864</c:v>
                </c:pt>
                <c:pt idx="2">
                  <c:v>34878</c:v>
                </c:pt>
                <c:pt idx="3">
                  <c:v>34885</c:v>
                </c:pt>
                <c:pt idx="4">
                  <c:v>34892</c:v>
                </c:pt>
                <c:pt idx="5">
                  <c:v>34899</c:v>
                </c:pt>
                <c:pt idx="6">
                  <c:v>34927</c:v>
                </c:pt>
                <c:pt idx="7">
                  <c:v>34934</c:v>
                </c:pt>
                <c:pt idx="8">
                  <c:v>34941</c:v>
                </c:pt>
                <c:pt idx="9">
                  <c:v>34948</c:v>
                </c:pt>
                <c:pt idx="10">
                  <c:v>34955</c:v>
                </c:pt>
                <c:pt idx="11">
                  <c:v>34962</c:v>
                </c:pt>
                <c:pt idx="12">
                  <c:v>34969</c:v>
                </c:pt>
                <c:pt idx="13">
                  <c:v>34976</c:v>
                </c:pt>
                <c:pt idx="14">
                  <c:v>34983</c:v>
                </c:pt>
                <c:pt idx="15">
                  <c:v>34990</c:v>
                </c:pt>
                <c:pt idx="16">
                  <c:v>34997</c:v>
                </c:pt>
                <c:pt idx="17">
                  <c:v>35004</c:v>
                </c:pt>
                <c:pt idx="18">
                  <c:v>35220</c:v>
                </c:pt>
                <c:pt idx="19">
                  <c:v>35227</c:v>
                </c:pt>
                <c:pt idx="20">
                  <c:v>35234</c:v>
                </c:pt>
                <c:pt idx="21">
                  <c:v>35241</c:v>
                </c:pt>
                <c:pt idx="22">
                  <c:v>35248</c:v>
                </c:pt>
                <c:pt idx="23">
                  <c:v>35255</c:v>
                </c:pt>
                <c:pt idx="24">
                  <c:v>35262</c:v>
                </c:pt>
                <c:pt idx="25">
                  <c:v>35283</c:v>
                </c:pt>
                <c:pt idx="26">
                  <c:v>35290</c:v>
                </c:pt>
                <c:pt idx="27">
                  <c:v>35297</c:v>
                </c:pt>
                <c:pt idx="28">
                  <c:v>35304</c:v>
                </c:pt>
                <c:pt idx="29">
                  <c:v>35311</c:v>
                </c:pt>
                <c:pt idx="30">
                  <c:v>35318</c:v>
                </c:pt>
                <c:pt idx="31">
                  <c:v>35325</c:v>
                </c:pt>
                <c:pt idx="32">
                  <c:v>35332</c:v>
                </c:pt>
                <c:pt idx="33">
                  <c:v>35339</c:v>
                </c:pt>
                <c:pt idx="34">
                  <c:v>35346</c:v>
                </c:pt>
                <c:pt idx="35">
                  <c:v>35353</c:v>
                </c:pt>
                <c:pt idx="36">
                  <c:v>35360</c:v>
                </c:pt>
                <c:pt idx="37">
                  <c:v>35367</c:v>
                </c:pt>
                <c:pt idx="38">
                  <c:v>35567</c:v>
                </c:pt>
                <c:pt idx="39">
                  <c:v>35574</c:v>
                </c:pt>
                <c:pt idx="40">
                  <c:v>35582</c:v>
                </c:pt>
                <c:pt idx="41">
                  <c:v>35589</c:v>
                </c:pt>
                <c:pt idx="42">
                  <c:v>35596</c:v>
                </c:pt>
                <c:pt idx="43">
                  <c:v>35603</c:v>
                </c:pt>
                <c:pt idx="44">
                  <c:v>35610</c:v>
                </c:pt>
                <c:pt idx="45">
                  <c:v>35617</c:v>
                </c:pt>
                <c:pt idx="46">
                  <c:v>35624</c:v>
                </c:pt>
                <c:pt idx="47">
                  <c:v>35631</c:v>
                </c:pt>
                <c:pt idx="48">
                  <c:v>35638</c:v>
                </c:pt>
                <c:pt idx="49">
                  <c:v>35652</c:v>
                </c:pt>
                <c:pt idx="50">
                  <c:v>35659</c:v>
                </c:pt>
                <c:pt idx="51">
                  <c:v>35666</c:v>
                </c:pt>
                <c:pt idx="52">
                  <c:v>35687</c:v>
                </c:pt>
                <c:pt idx="53">
                  <c:v>35694</c:v>
                </c:pt>
                <c:pt idx="54">
                  <c:v>35701</c:v>
                </c:pt>
                <c:pt idx="55">
                  <c:v>35708</c:v>
                </c:pt>
                <c:pt idx="56">
                  <c:v>35715</c:v>
                </c:pt>
                <c:pt idx="57">
                  <c:v>35722</c:v>
                </c:pt>
                <c:pt idx="58">
                  <c:v>35729</c:v>
                </c:pt>
              </c:strCache>
            </c:strRef>
          </c:cat>
          <c:val>
            <c:numRef>
              <c:f>'Filter Gauge 7 data'!$AQ$98:$AQ$156</c:f>
              <c:numCache>
                <c:ptCount val="59"/>
                <c:pt idx="0">
                  <c:v>94.2</c:v>
                </c:pt>
                <c:pt idx="1">
                  <c:v>95.8</c:v>
                </c:pt>
                <c:pt idx="2">
                  <c:v>119.83125</c:v>
                </c:pt>
                <c:pt idx="3">
                  <c:v>93.39375</c:v>
                </c:pt>
                <c:pt idx="4">
                  <c:v>89.76875</c:v>
                </c:pt>
                <c:pt idx="5">
                  <c:v>44.6625</c:v>
                </c:pt>
                <c:pt idx="6">
                  <c:v>290.04999999999995</c:v>
                </c:pt>
                <c:pt idx="7">
                  <c:v>60.881249999999994</c:v>
                </c:pt>
                <c:pt idx="8">
                  <c:v>39.9</c:v>
                </c:pt>
                <c:pt idx="9">
                  <c:v>31.94375</c:v>
                </c:pt>
                <c:pt idx="10">
                  <c:v>81.35000000000001</c:v>
                </c:pt>
                <c:pt idx="11">
                  <c:v>67.79375</c:v>
                </c:pt>
                <c:pt idx="12">
                  <c:v>59.756249999999994</c:v>
                </c:pt>
                <c:pt idx="13">
                  <c:v>63.85625</c:v>
                </c:pt>
                <c:pt idx="14">
                  <c:v>106.39375</c:v>
                </c:pt>
                <c:pt idx="15">
                  <c:v>166.24375</c:v>
                </c:pt>
                <c:pt idx="16">
                  <c:v>25.84375</c:v>
                </c:pt>
                <c:pt idx="17">
                  <c:v>25.88125</c:v>
                </c:pt>
                <c:pt idx="18">
                  <c:v>433.5375</c:v>
                </c:pt>
                <c:pt idx="19">
                  <c:v>181.30625</c:v>
                </c:pt>
                <c:pt idx="20">
                  <c:v>102.575</c:v>
                </c:pt>
                <c:pt idx="21">
                  <c:v>89.24374999999999</c:v>
                </c:pt>
                <c:pt idx="22">
                  <c:v>40.60625</c:v>
                </c:pt>
                <c:pt idx="23">
                  <c:v>154.9375</c:v>
                </c:pt>
                <c:pt idx="24">
                  <c:v>130.00625</c:v>
                </c:pt>
                <c:pt idx="25">
                  <c:v>340.42499999999995</c:v>
                </c:pt>
                <c:pt idx="26">
                  <c:v>247.1</c:v>
                </c:pt>
                <c:pt idx="27">
                  <c:v>140.23125</c:v>
                </c:pt>
                <c:pt idx="28">
                  <c:v>47.862500000000004</c:v>
                </c:pt>
                <c:pt idx="29">
                  <c:v>180.54999999999998</c:v>
                </c:pt>
                <c:pt idx="30">
                  <c:v>252.08124999999998</c:v>
                </c:pt>
                <c:pt idx="32">
                  <c:v>313.00624999999997</c:v>
                </c:pt>
                <c:pt idx="33">
                  <c:v>85.20625</c:v>
                </c:pt>
                <c:pt idx="34">
                  <c:v>107.1375</c:v>
                </c:pt>
                <c:pt idx="35">
                  <c:v>315.74375</c:v>
                </c:pt>
                <c:pt idx="36">
                  <c:v>77.075</c:v>
                </c:pt>
                <c:pt idx="37">
                  <c:v>92.27499999999999</c:v>
                </c:pt>
                <c:pt idx="38">
                  <c:v>164.3125</c:v>
                </c:pt>
                <c:pt idx="39">
                  <c:v>332.5625</c:v>
                </c:pt>
                <c:pt idx="40">
                  <c:v>120.9375</c:v>
                </c:pt>
                <c:pt idx="41">
                  <c:v>120.25</c:v>
                </c:pt>
                <c:pt idx="42">
                  <c:v>71</c:v>
                </c:pt>
                <c:pt idx="43">
                  <c:v>157.75</c:v>
                </c:pt>
                <c:pt idx="44">
                  <c:v>164.125</c:v>
                </c:pt>
                <c:pt idx="45">
                  <c:v>366.9375</c:v>
                </c:pt>
                <c:pt idx="46">
                  <c:v>59.225</c:v>
                </c:pt>
                <c:pt idx="47">
                  <c:v>63.5</c:v>
                </c:pt>
                <c:pt idx="48">
                  <c:v>126.87499999999999</c:v>
                </c:pt>
                <c:pt idx="49">
                  <c:v>332.75</c:v>
                </c:pt>
                <c:pt idx="50">
                  <c:v>132.25</c:v>
                </c:pt>
                <c:pt idx="51">
                  <c:v>227.875</c:v>
                </c:pt>
                <c:pt idx="52">
                  <c:v>171.875</c:v>
                </c:pt>
                <c:pt idx="54">
                  <c:v>261.125</c:v>
                </c:pt>
                <c:pt idx="55">
                  <c:v>143.0625</c:v>
                </c:pt>
                <c:pt idx="56">
                  <c:v>95.8125</c:v>
                </c:pt>
                <c:pt idx="57">
                  <c:v>153.5625</c:v>
                </c:pt>
                <c:pt idx="58">
                  <c:v>106.0625</c:v>
                </c:pt>
              </c:numCache>
            </c:numRef>
          </c:val>
          <c:smooth val="0"/>
        </c:ser>
        <c:marker val="1"/>
        <c:axId val="34266852"/>
        <c:axId val="65613333"/>
      </c:lineChart>
      <c:dateAx>
        <c:axId val="34266852"/>
        <c:scaling>
          <c:orientation val="minMax"/>
          <c:max val="35796"/>
          <c:min val="34700"/>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001"/>
              <c:y val="-0.008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65613333"/>
        <c:crosses val="autoZero"/>
        <c:auto val="0"/>
        <c:baseTimeUnit val="days"/>
        <c:majorUnit val="12"/>
        <c:majorTimeUnit val="months"/>
        <c:minorUnit val="12"/>
        <c:minorTimeUnit val="months"/>
        <c:noMultiLvlLbl val="0"/>
      </c:dateAx>
      <c:valAx>
        <c:axId val="65613333"/>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34266852"/>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Mist - Filter Gauge 7
Si</a:t>
            </a:r>
          </a:p>
        </c:rich>
      </c:tx>
      <c:layout>
        <c:manualLayout>
          <c:xMode val="factor"/>
          <c:yMode val="factor"/>
          <c:x val="0.00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'Filter Gauge 7 data'!$B$8:$B$156</c:f>
              <c:strCache>
                <c:ptCount val="149"/>
                <c:pt idx="0">
                  <c:v>33100</c:v>
                </c:pt>
                <c:pt idx="1">
                  <c:v>33107</c:v>
                </c:pt>
                <c:pt idx="2">
                  <c:v>33114</c:v>
                </c:pt>
                <c:pt idx="3">
                  <c:v>33122</c:v>
                </c:pt>
                <c:pt idx="4">
                  <c:v>33126</c:v>
                </c:pt>
                <c:pt idx="5">
                  <c:v>33138</c:v>
                </c:pt>
                <c:pt idx="6">
                  <c:v>33144</c:v>
                </c:pt>
                <c:pt idx="7">
                  <c:v>33149</c:v>
                </c:pt>
                <c:pt idx="8">
                  <c:v>33156</c:v>
                </c:pt>
                <c:pt idx="9">
                  <c:v>33163</c:v>
                </c:pt>
                <c:pt idx="10">
                  <c:v>33170</c:v>
                </c:pt>
                <c:pt idx="11">
                  <c:v>33177</c:v>
                </c:pt>
                <c:pt idx="12">
                  <c:v>33363</c:v>
                </c:pt>
                <c:pt idx="13">
                  <c:v>33373</c:v>
                </c:pt>
                <c:pt idx="14">
                  <c:v>33380</c:v>
                </c:pt>
                <c:pt idx="15">
                  <c:v>33387</c:v>
                </c:pt>
                <c:pt idx="16">
                  <c:v>33394</c:v>
                </c:pt>
                <c:pt idx="17">
                  <c:v>33401</c:v>
                </c:pt>
                <c:pt idx="18">
                  <c:v>33408</c:v>
                </c:pt>
                <c:pt idx="19">
                  <c:v>33415</c:v>
                </c:pt>
                <c:pt idx="20">
                  <c:v>33422</c:v>
                </c:pt>
                <c:pt idx="21">
                  <c:v>33429</c:v>
                </c:pt>
                <c:pt idx="22">
                  <c:v>33436</c:v>
                </c:pt>
                <c:pt idx="23">
                  <c:v>33443</c:v>
                </c:pt>
                <c:pt idx="24">
                  <c:v>33450</c:v>
                </c:pt>
                <c:pt idx="25">
                  <c:v>33457</c:v>
                </c:pt>
                <c:pt idx="26">
                  <c:v>33464</c:v>
                </c:pt>
                <c:pt idx="27">
                  <c:v>33471</c:v>
                </c:pt>
                <c:pt idx="28">
                  <c:v>33485</c:v>
                </c:pt>
                <c:pt idx="29">
                  <c:v>33492</c:v>
                </c:pt>
                <c:pt idx="30">
                  <c:v>33499</c:v>
                </c:pt>
                <c:pt idx="31">
                  <c:v>33513</c:v>
                </c:pt>
                <c:pt idx="32">
                  <c:v>33520</c:v>
                </c:pt>
                <c:pt idx="33">
                  <c:v>33527</c:v>
                </c:pt>
                <c:pt idx="34">
                  <c:v>33534</c:v>
                </c:pt>
                <c:pt idx="35">
                  <c:v>33744</c:v>
                </c:pt>
                <c:pt idx="36">
                  <c:v>33751</c:v>
                </c:pt>
                <c:pt idx="37">
                  <c:v>33758</c:v>
                </c:pt>
                <c:pt idx="38">
                  <c:v>33765</c:v>
                </c:pt>
                <c:pt idx="39">
                  <c:v>33772</c:v>
                </c:pt>
                <c:pt idx="40">
                  <c:v>33779</c:v>
                </c:pt>
                <c:pt idx="41">
                  <c:v>33786</c:v>
                </c:pt>
                <c:pt idx="42">
                  <c:v>33793</c:v>
                </c:pt>
                <c:pt idx="43">
                  <c:v>33800</c:v>
                </c:pt>
                <c:pt idx="44">
                  <c:v>33807</c:v>
                </c:pt>
                <c:pt idx="45">
                  <c:v>33814</c:v>
                </c:pt>
                <c:pt idx="46">
                  <c:v>33821</c:v>
                </c:pt>
                <c:pt idx="47">
                  <c:v>33828</c:v>
                </c:pt>
                <c:pt idx="48">
                  <c:v>33835</c:v>
                </c:pt>
                <c:pt idx="49">
                  <c:v>33842</c:v>
                </c:pt>
                <c:pt idx="50">
                  <c:v>33849</c:v>
                </c:pt>
                <c:pt idx="51">
                  <c:v>33856</c:v>
                </c:pt>
                <c:pt idx="52">
                  <c:v>33863</c:v>
                </c:pt>
                <c:pt idx="53">
                  <c:v>33870</c:v>
                </c:pt>
                <c:pt idx="54">
                  <c:v>33877</c:v>
                </c:pt>
                <c:pt idx="55">
                  <c:v>33884</c:v>
                </c:pt>
                <c:pt idx="56">
                  <c:v>33891</c:v>
                </c:pt>
                <c:pt idx="57">
                  <c:v>33898</c:v>
                </c:pt>
                <c:pt idx="58">
                  <c:v>34117</c:v>
                </c:pt>
                <c:pt idx="59">
                  <c:v>34125</c:v>
                </c:pt>
                <c:pt idx="60">
                  <c:v>34132</c:v>
                </c:pt>
                <c:pt idx="61">
                  <c:v>34139</c:v>
                </c:pt>
                <c:pt idx="62">
                  <c:v>34146</c:v>
                </c:pt>
                <c:pt idx="63">
                  <c:v>34168</c:v>
                </c:pt>
                <c:pt idx="64">
                  <c:v>34174</c:v>
                </c:pt>
                <c:pt idx="65">
                  <c:v>34181</c:v>
                </c:pt>
                <c:pt idx="66">
                  <c:v>34188</c:v>
                </c:pt>
                <c:pt idx="67">
                  <c:v>34202</c:v>
                </c:pt>
                <c:pt idx="68">
                  <c:v>34209</c:v>
                </c:pt>
                <c:pt idx="69">
                  <c:v>34216</c:v>
                </c:pt>
                <c:pt idx="70">
                  <c:v>34223</c:v>
                </c:pt>
                <c:pt idx="71">
                  <c:v>34230</c:v>
                </c:pt>
                <c:pt idx="72">
                  <c:v>34237</c:v>
                </c:pt>
                <c:pt idx="73">
                  <c:v>34251</c:v>
                </c:pt>
                <c:pt idx="74">
                  <c:v>34490</c:v>
                </c:pt>
                <c:pt idx="75">
                  <c:v>34497</c:v>
                </c:pt>
                <c:pt idx="76">
                  <c:v>34504</c:v>
                </c:pt>
                <c:pt idx="77">
                  <c:v>34511</c:v>
                </c:pt>
                <c:pt idx="78">
                  <c:v>34518</c:v>
                </c:pt>
                <c:pt idx="79">
                  <c:v>34525</c:v>
                </c:pt>
                <c:pt idx="80">
                  <c:v>34532</c:v>
                </c:pt>
                <c:pt idx="81">
                  <c:v>34539</c:v>
                </c:pt>
                <c:pt idx="82">
                  <c:v>34546</c:v>
                </c:pt>
                <c:pt idx="83">
                  <c:v>34553</c:v>
                </c:pt>
                <c:pt idx="84">
                  <c:v>34560</c:v>
                </c:pt>
                <c:pt idx="85">
                  <c:v>34567</c:v>
                </c:pt>
                <c:pt idx="86">
                  <c:v>34574</c:v>
                </c:pt>
                <c:pt idx="87">
                  <c:v>34609</c:v>
                </c:pt>
                <c:pt idx="88">
                  <c:v>34623</c:v>
                </c:pt>
                <c:pt idx="89">
                  <c:v>34637</c:v>
                </c:pt>
                <c:pt idx="90">
                  <c:v>34857</c:v>
                </c:pt>
                <c:pt idx="91">
                  <c:v>34864</c:v>
                </c:pt>
                <c:pt idx="92">
                  <c:v>34878</c:v>
                </c:pt>
                <c:pt idx="93">
                  <c:v>34885</c:v>
                </c:pt>
                <c:pt idx="94">
                  <c:v>34892</c:v>
                </c:pt>
                <c:pt idx="95">
                  <c:v>34899</c:v>
                </c:pt>
                <c:pt idx="96">
                  <c:v>34927</c:v>
                </c:pt>
                <c:pt idx="97">
                  <c:v>34934</c:v>
                </c:pt>
                <c:pt idx="98">
                  <c:v>34941</c:v>
                </c:pt>
                <c:pt idx="99">
                  <c:v>34948</c:v>
                </c:pt>
                <c:pt idx="100">
                  <c:v>34955</c:v>
                </c:pt>
                <c:pt idx="101">
                  <c:v>34962</c:v>
                </c:pt>
                <c:pt idx="102">
                  <c:v>34969</c:v>
                </c:pt>
                <c:pt idx="103">
                  <c:v>34976</c:v>
                </c:pt>
                <c:pt idx="104">
                  <c:v>34983</c:v>
                </c:pt>
                <c:pt idx="105">
                  <c:v>34990</c:v>
                </c:pt>
                <c:pt idx="106">
                  <c:v>34997</c:v>
                </c:pt>
                <c:pt idx="107">
                  <c:v>35004</c:v>
                </c:pt>
                <c:pt idx="108">
                  <c:v>35220</c:v>
                </c:pt>
                <c:pt idx="109">
                  <c:v>35227</c:v>
                </c:pt>
                <c:pt idx="110">
                  <c:v>35234</c:v>
                </c:pt>
                <c:pt idx="111">
                  <c:v>35241</c:v>
                </c:pt>
                <c:pt idx="112">
                  <c:v>35248</c:v>
                </c:pt>
                <c:pt idx="113">
                  <c:v>35255</c:v>
                </c:pt>
                <c:pt idx="114">
                  <c:v>35262</c:v>
                </c:pt>
                <c:pt idx="115">
                  <c:v>35283</c:v>
                </c:pt>
                <c:pt idx="116">
                  <c:v>35290</c:v>
                </c:pt>
                <c:pt idx="117">
                  <c:v>35297</c:v>
                </c:pt>
                <c:pt idx="118">
                  <c:v>35304</c:v>
                </c:pt>
                <c:pt idx="119">
                  <c:v>35311</c:v>
                </c:pt>
                <c:pt idx="120">
                  <c:v>35318</c:v>
                </c:pt>
                <c:pt idx="121">
                  <c:v>35325</c:v>
                </c:pt>
                <c:pt idx="122">
                  <c:v>35332</c:v>
                </c:pt>
                <c:pt idx="123">
                  <c:v>35339</c:v>
                </c:pt>
                <c:pt idx="124">
                  <c:v>35346</c:v>
                </c:pt>
                <c:pt idx="125">
                  <c:v>35353</c:v>
                </c:pt>
                <c:pt idx="126">
                  <c:v>35360</c:v>
                </c:pt>
                <c:pt idx="127">
                  <c:v>35367</c:v>
                </c:pt>
                <c:pt idx="128">
                  <c:v>35567</c:v>
                </c:pt>
                <c:pt idx="129">
                  <c:v>35574</c:v>
                </c:pt>
                <c:pt idx="130">
                  <c:v>35582</c:v>
                </c:pt>
                <c:pt idx="131">
                  <c:v>35589</c:v>
                </c:pt>
                <c:pt idx="132">
                  <c:v>35596</c:v>
                </c:pt>
                <c:pt idx="133">
                  <c:v>35603</c:v>
                </c:pt>
                <c:pt idx="134">
                  <c:v>35610</c:v>
                </c:pt>
                <c:pt idx="135">
                  <c:v>35617</c:v>
                </c:pt>
                <c:pt idx="136">
                  <c:v>35624</c:v>
                </c:pt>
                <c:pt idx="137">
                  <c:v>35631</c:v>
                </c:pt>
                <c:pt idx="138">
                  <c:v>35638</c:v>
                </c:pt>
                <c:pt idx="139">
                  <c:v>35652</c:v>
                </c:pt>
                <c:pt idx="140">
                  <c:v>35659</c:v>
                </c:pt>
                <c:pt idx="141">
                  <c:v>35666</c:v>
                </c:pt>
                <c:pt idx="142">
                  <c:v>35687</c:v>
                </c:pt>
                <c:pt idx="143">
                  <c:v>35694</c:v>
                </c:pt>
                <c:pt idx="144">
                  <c:v>35701</c:v>
                </c:pt>
                <c:pt idx="145">
                  <c:v>35708</c:v>
                </c:pt>
                <c:pt idx="146">
                  <c:v>35715</c:v>
                </c:pt>
                <c:pt idx="147">
                  <c:v>35722</c:v>
                </c:pt>
                <c:pt idx="148">
                  <c:v>35729</c:v>
                </c:pt>
              </c:strCache>
            </c:strRef>
          </c:cat>
          <c:val>
            <c:numRef>
              <c:f>'Filter Gauge 7 data'!$AF$8:$AF$156</c:f>
              <c:numCache>
                <c:ptCount val="149"/>
                <c:pt idx="1">
                  <c:v>79</c:v>
                </c:pt>
                <c:pt idx="2">
                  <c:v>67.28571428571428</c:v>
                </c:pt>
                <c:pt idx="3">
                  <c:v>45</c:v>
                </c:pt>
                <c:pt idx="4">
                  <c:v>47</c:v>
                </c:pt>
                <c:pt idx="5">
                  <c:v>28.714285714285715</c:v>
                </c:pt>
                <c:pt idx="6">
                  <c:v>55.142857142857146</c:v>
                </c:pt>
                <c:pt idx="7">
                  <c:v>11.857142857142858</c:v>
                </c:pt>
                <c:pt idx="8">
                  <c:v>20.285714285714285</c:v>
                </c:pt>
                <c:pt idx="9">
                  <c:v>52.57142857142857</c:v>
                </c:pt>
                <c:pt idx="10">
                  <c:v>15.571428571428571</c:v>
                </c:pt>
                <c:pt idx="11">
                  <c:v>4.285714285714286</c:v>
                </c:pt>
                <c:pt idx="12">
                  <c:v>61.142857142857146</c:v>
                </c:pt>
                <c:pt idx="13">
                  <c:v>24.857142857142854</c:v>
                </c:pt>
                <c:pt idx="14">
                  <c:v>40.28571428571428</c:v>
                </c:pt>
                <c:pt idx="15">
                  <c:v>40.99999999999999</c:v>
                </c:pt>
                <c:pt idx="16">
                  <c:v>17.142857142857142</c:v>
                </c:pt>
                <c:pt idx="17">
                  <c:v>16.714285714285715</c:v>
                </c:pt>
                <c:pt idx="18">
                  <c:v>27.142857142857142</c:v>
                </c:pt>
                <c:pt idx="19">
                  <c:v>46.714285714285715</c:v>
                </c:pt>
                <c:pt idx="20">
                  <c:v>39.714285714285715</c:v>
                </c:pt>
                <c:pt idx="21">
                  <c:v>26</c:v>
                </c:pt>
                <c:pt idx="22">
                  <c:v>35.57142857142858</c:v>
                </c:pt>
                <c:pt idx="23">
                  <c:v>24</c:v>
                </c:pt>
                <c:pt idx="24">
                  <c:v>15.428571428571429</c:v>
                </c:pt>
                <c:pt idx="25">
                  <c:v>8</c:v>
                </c:pt>
                <c:pt idx="26">
                  <c:v>6.5</c:v>
                </c:pt>
                <c:pt idx="27">
                  <c:v>11</c:v>
                </c:pt>
                <c:pt idx="28">
                  <c:v>21.714285714285715</c:v>
                </c:pt>
                <c:pt idx="29">
                  <c:v>23</c:v>
                </c:pt>
                <c:pt idx="30">
                  <c:v>16.428571428571427</c:v>
                </c:pt>
                <c:pt idx="31">
                  <c:v>16.571428571428573</c:v>
                </c:pt>
                <c:pt idx="32">
                  <c:v>19.28571428571429</c:v>
                </c:pt>
                <c:pt idx="33">
                  <c:v>8.571428571428571</c:v>
                </c:pt>
                <c:pt idx="34">
                  <c:v>28</c:v>
                </c:pt>
                <c:pt idx="35">
                  <c:v>11.285714285714286</c:v>
                </c:pt>
                <c:pt idx="36">
                  <c:v>21.714285714285715</c:v>
                </c:pt>
                <c:pt idx="37">
                  <c:v>14.428571428571429</c:v>
                </c:pt>
                <c:pt idx="38">
                  <c:v>36.42857142857143</c:v>
                </c:pt>
                <c:pt idx="39">
                  <c:v>20.857142857142854</c:v>
                </c:pt>
                <c:pt idx="40">
                  <c:v>16.714285714285715</c:v>
                </c:pt>
                <c:pt idx="41">
                  <c:v>41.71428571428571</c:v>
                </c:pt>
                <c:pt idx="42">
                  <c:v>22.142857142857142</c:v>
                </c:pt>
                <c:pt idx="43">
                  <c:v>14.142857142857142</c:v>
                </c:pt>
                <c:pt idx="44">
                  <c:v>12.142857142857144</c:v>
                </c:pt>
                <c:pt idx="45">
                  <c:v>6.614285714285714</c:v>
                </c:pt>
                <c:pt idx="46">
                  <c:v>4.285714285714286</c:v>
                </c:pt>
                <c:pt idx="47">
                  <c:v>4.285714285714286</c:v>
                </c:pt>
                <c:pt idx="48">
                  <c:v>7.014285714285714</c:v>
                </c:pt>
                <c:pt idx="49">
                  <c:v>4.285714285714286</c:v>
                </c:pt>
                <c:pt idx="50">
                  <c:v>4.285714285714286</c:v>
                </c:pt>
                <c:pt idx="52">
                  <c:v>4.285714285714286</c:v>
                </c:pt>
                <c:pt idx="53">
                  <c:v>19.857142857142858</c:v>
                </c:pt>
                <c:pt idx="54">
                  <c:v>4.285714285714286</c:v>
                </c:pt>
                <c:pt idx="55">
                  <c:v>4.828571428571427</c:v>
                </c:pt>
                <c:pt idx="56">
                  <c:v>6.8428571428571425</c:v>
                </c:pt>
                <c:pt idx="57">
                  <c:v>5.114285714285715</c:v>
                </c:pt>
                <c:pt idx="58">
                  <c:v>88.42857142857143</c:v>
                </c:pt>
                <c:pt idx="59">
                  <c:v>31.714285714285715</c:v>
                </c:pt>
                <c:pt idx="60">
                  <c:v>62.57142857142857</c:v>
                </c:pt>
                <c:pt idx="61">
                  <c:v>46.285714285714285</c:v>
                </c:pt>
                <c:pt idx="62">
                  <c:v>51.714285714285715</c:v>
                </c:pt>
                <c:pt idx="63">
                  <c:v>38.28571428571429</c:v>
                </c:pt>
                <c:pt idx="64">
                  <c:v>43.42857142857143</c:v>
                </c:pt>
                <c:pt idx="65">
                  <c:v>32.714285714285715</c:v>
                </c:pt>
                <c:pt idx="66">
                  <c:v>38.28571428571429</c:v>
                </c:pt>
                <c:pt idx="67">
                  <c:v>42.28571428571428</c:v>
                </c:pt>
                <c:pt idx="68">
                  <c:v>38</c:v>
                </c:pt>
                <c:pt idx="69">
                  <c:v>26.714285714285715</c:v>
                </c:pt>
                <c:pt idx="70">
                  <c:v>34.57142857142857</c:v>
                </c:pt>
                <c:pt idx="71">
                  <c:v>22.28571428571429</c:v>
                </c:pt>
                <c:pt idx="72">
                  <c:v>4.285714285714286</c:v>
                </c:pt>
                <c:pt idx="73">
                  <c:v>11.285714285714286</c:v>
                </c:pt>
                <c:pt idx="74">
                  <c:v>19.28571428571429</c:v>
                </c:pt>
                <c:pt idx="75">
                  <c:v>16.571428571428573</c:v>
                </c:pt>
                <c:pt idx="76">
                  <c:v>16.571428571428573</c:v>
                </c:pt>
                <c:pt idx="77">
                  <c:v>20.57142857142857</c:v>
                </c:pt>
                <c:pt idx="78">
                  <c:v>31.57142857142857</c:v>
                </c:pt>
                <c:pt idx="79">
                  <c:v>28.571428571428573</c:v>
                </c:pt>
                <c:pt idx="80">
                  <c:v>33.57142857142857</c:v>
                </c:pt>
                <c:pt idx="81">
                  <c:v>48.714285714285715</c:v>
                </c:pt>
                <c:pt idx="82">
                  <c:v>34.42857142857142</c:v>
                </c:pt>
                <c:pt idx="83">
                  <c:v>14.285714285714286</c:v>
                </c:pt>
                <c:pt idx="84">
                  <c:v>20.285714285714285</c:v>
                </c:pt>
                <c:pt idx="85">
                  <c:v>19</c:v>
                </c:pt>
                <c:pt idx="86">
                  <c:v>20.428571428571427</c:v>
                </c:pt>
                <c:pt idx="87">
                  <c:v>32</c:v>
                </c:pt>
                <c:pt idx="88">
                  <c:v>25.28571428571428</c:v>
                </c:pt>
                <c:pt idx="89">
                  <c:v>24.857142857142854</c:v>
                </c:pt>
                <c:pt idx="90">
                  <c:v>42.857142857142854</c:v>
                </c:pt>
                <c:pt idx="91">
                  <c:v>24.857142857142854</c:v>
                </c:pt>
                <c:pt idx="92">
                  <c:v>34.14285714285714</c:v>
                </c:pt>
                <c:pt idx="93">
                  <c:v>50.14285714285714</c:v>
                </c:pt>
                <c:pt idx="94">
                  <c:v>28.571428571428573</c:v>
                </c:pt>
                <c:pt idx="95">
                  <c:v>28.571428571428573</c:v>
                </c:pt>
                <c:pt idx="96">
                  <c:v>80</c:v>
                </c:pt>
                <c:pt idx="97">
                  <c:v>42.57142857142857</c:v>
                </c:pt>
                <c:pt idx="98">
                  <c:v>18.28571428571429</c:v>
                </c:pt>
                <c:pt idx="99">
                  <c:v>42.857142857142854</c:v>
                </c:pt>
                <c:pt idx="100">
                  <c:v>79</c:v>
                </c:pt>
                <c:pt idx="101">
                  <c:v>16</c:v>
                </c:pt>
                <c:pt idx="102">
                  <c:v>19.857142857142858</c:v>
                </c:pt>
                <c:pt idx="103">
                  <c:v>20.14285714285714</c:v>
                </c:pt>
                <c:pt idx="104">
                  <c:v>26.571428571428573</c:v>
                </c:pt>
                <c:pt idx="105">
                  <c:v>14.428571428571429</c:v>
                </c:pt>
                <c:pt idx="106">
                  <c:v>12.857142857142858</c:v>
                </c:pt>
                <c:pt idx="107">
                  <c:v>29.285714285714285</c:v>
                </c:pt>
                <c:pt idx="108">
                  <c:v>191.14285714285714</c:v>
                </c:pt>
                <c:pt idx="109">
                  <c:v>164.14285714285714</c:v>
                </c:pt>
                <c:pt idx="110">
                  <c:v>75.42857142857143</c:v>
                </c:pt>
                <c:pt idx="111">
                  <c:v>83.57142857142856</c:v>
                </c:pt>
                <c:pt idx="112">
                  <c:v>80.42857142857142</c:v>
                </c:pt>
                <c:pt idx="113">
                  <c:v>176</c:v>
                </c:pt>
                <c:pt idx="114">
                  <c:v>116.28571428571428</c:v>
                </c:pt>
                <c:pt idx="115">
                  <c:v>151.85714285714286</c:v>
                </c:pt>
                <c:pt idx="116">
                  <c:v>230.14285714285714</c:v>
                </c:pt>
                <c:pt idx="117">
                  <c:v>39.57142857142858</c:v>
                </c:pt>
                <c:pt idx="118">
                  <c:v>52.142857142857146</c:v>
                </c:pt>
                <c:pt idx="119">
                  <c:v>264</c:v>
                </c:pt>
                <c:pt idx="120">
                  <c:v>76.85714285714286</c:v>
                </c:pt>
                <c:pt idx="121">
                  <c:v>84.14285714285714</c:v>
                </c:pt>
                <c:pt idx="122">
                  <c:v>50.42857142857142</c:v>
                </c:pt>
                <c:pt idx="123">
                  <c:v>19.28571428571429</c:v>
                </c:pt>
                <c:pt idx="124">
                  <c:v>22.571428571428573</c:v>
                </c:pt>
                <c:pt idx="125">
                  <c:v>45.42857142857143</c:v>
                </c:pt>
                <c:pt idx="126">
                  <c:v>4.285714285714286</c:v>
                </c:pt>
                <c:pt idx="127">
                  <c:v>15.285714285714286</c:v>
                </c:pt>
                <c:pt idx="128">
                  <c:v>41.42857142857142</c:v>
                </c:pt>
                <c:pt idx="129">
                  <c:v>269.4285714285714</c:v>
                </c:pt>
                <c:pt idx="130">
                  <c:v>115.14285714285714</c:v>
                </c:pt>
                <c:pt idx="131">
                  <c:v>92</c:v>
                </c:pt>
                <c:pt idx="132">
                  <c:v>13.428571428571429</c:v>
                </c:pt>
                <c:pt idx="133">
                  <c:v>32.714285714285715</c:v>
                </c:pt>
                <c:pt idx="134">
                  <c:v>101.42857142857142</c:v>
                </c:pt>
                <c:pt idx="135">
                  <c:v>358.57142857142856</c:v>
                </c:pt>
                <c:pt idx="136">
                  <c:v>45.22857142857143</c:v>
                </c:pt>
                <c:pt idx="137">
                  <c:v>29.7</c:v>
                </c:pt>
                <c:pt idx="138">
                  <c:v>62.55714285714285</c:v>
                </c:pt>
                <c:pt idx="139">
                  <c:v>120.07142857142858</c:v>
                </c:pt>
                <c:pt idx="140">
                  <c:v>43.785714285714285</c:v>
                </c:pt>
                <c:pt idx="141">
                  <c:v>11.6</c:v>
                </c:pt>
                <c:pt idx="142">
                  <c:v>14.714285714285714</c:v>
                </c:pt>
                <c:pt idx="143">
                  <c:v>186.85714285714286</c:v>
                </c:pt>
                <c:pt idx="144">
                  <c:v>8.742857142857142</c:v>
                </c:pt>
                <c:pt idx="145">
                  <c:v>21.857142857142858</c:v>
                </c:pt>
                <c:pt idx="146">
                  <c:v>14.12857142857143</c:v>
                </c:pt>
                <c:pt idx="147">
                  <c:v>13.657142857142857</c:v>
                </c:pt>
                <c:pt idx="148">
                  <c:v>15.9</c:v>
                </c:pt>
              </c:numCache>
            </c:numRef>
          </c:val>
          <c:smooth val="0"/>
        </c:ser>
        <c:marker val="1"/>
        <c:axId val="66918834"/>
        <c:axId val="58557515"/>
      </c:lineChart>
      <c:dateAx>
        <c:axId val="66918834"/>
        <c:scaling>
          <c:orientation val="minMax"/>
          <c:max val="35796"/>
          <c:min val="32874"/>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001"/>
              <c:y val="-0.013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58557515"/>
        <c:crosses val="autoZero"/>
        <c:auto val="0"/>
        <c:baseTimeUnit val="days"/>
        <c:majorUnit val="12"/>
        <c:majorTimeUnit val="months"/>
        <c:minorUnit val="12"/>
        <c:minorTimeUnit val="months"/>
        <c:noMultiLvlLbl val="0"/>
      </c:dateAx>
      <c:valAx>
        <c:axId val="58557515"/>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66918834"/>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Mist - Filter Gauge 7
</a:t>
            </a:r>
            <a:r>
              <a:rPr lang="en-US" cap="none" sz="1200" b="1" i="0" u="none" baseline="0">
                <a:solidFill>
                  <a:srgbClr val="000000"/>
                </a:solidFill>
                <a:latin typeface="Arial"/>
                <a:ea typeface="Arial"/>
                <a:cs typeface="Arial"/>
              </a:rPr>
              <a:t>SO</a:t>
            </a:r>
            <a:r>
              <a:rPr lang="en-US" cap="none" sz="1200" b="1" i="0" u="none" baseline="-25000">
                <a:solidFill>
                  <a:srgbClr val="000000"/>
                </a:solidFill>
                <a:latin typeface="Arial"/>
                <a:ea typeface="Arial"/>
                <a:cs typeface="Arial"/>
              </a:rPr>
              <a:t>4</a:t>
            </a:r>
            <a:r>
              <a:rPr lang="en-US" cap="none" sz="1200" b="1" i="0" u="none" baseline="0">
                <a:solidFill>
                  <a:srgbClr val="000000"/>
                </a:solidFill>
                <a:latin typeface="Arial"/>
                <a:ea typeface="Arial"/>
                <a:cs typeface="Arial"/>
              </a:rPr>
              <a:t>-S</a:t>
            </a:r>
          </a:p>
        </c:rich>
      </c:tx>
      <c:layout>
        <c:manualLayout>
          <c:xMode val="factor"/>
          <c:yMode val="factor"/>
          <c:x val="0.005"/>
          <c:y val="0"/>
        </c:manualLayout>
      </c:layout>
      <c:spPr>
        <a:noFill/>
        <a:ln>
          <a:noFill/>
        </a:ln>
      </c:spPr>
    </c:title>
    <c:plotArea>
      <c:layout>
        <c:manualLayout>
          <c:xMode val="edge"/>
          <c:yMode val="edge"/>
          <c:x val="0.06225"/>
          <c:y val="0.19625"/>
          <c:w val="0.92125"/>
          <c:h val="0.63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'Filter Gauge 7 data'!$B$8:$B$156</c:f>
              <c:strCache>
                <c:ptCount val="149"/>
                <c:pt idx="0">
                  <c:v>33100</c:v>
                </c:pt>
                <c:pt idx="1">
                  <c:v>33107</c:v>
                </c:pt>
                <c:pt idx="2">
                  <c:v>33114</c:v>
                </c:pt>
                <c:pt idx="3">
                  <c:v>33122</c:v>
                </c:pt>
                <c:pt idx="4">
                  <c:v>33126</c:v>
                </c:pt>
                <c:pt idx="5">
                  <c:v>33138</c:v>
                </c:pt>
                <c:pt idx="6">
                  <c:v>33144</c:v>
                </c:pt>
                <c:pt idx="7">
                  <c:v>33149</c:v>
                </c:pt>
                <c:pt idx="8">
                  <c:v>33156</c:v>
                </c:pt>
                <c:pt idx="9">
                  <c:v>33163</c:v>
                </c:pt>
                <c:pt idx="10">
                  <c:v>33170</c:v>
                </c:pt>
                <c:pt idx="11">
                  <c:v>33177</c:v>
                </c:pt>
                <c:pt idx="12">
                  <c:v>33363</c:v>
                </c:pt>
                <c:pt idx="13">
                  <c:v>33373</c:v>
                </c:pt>
                <c:pt idx="14">
                  <c:v>33380</c:v>
                </c:pt>
                <c:pt idx="15">
                  <c:v>33387</c:v>
                </c:pt>
                <c:pt idx="16">
                  <c:v>33394</c:v>
                </c:pt>
                <c:pt idx="17">
                  <c:v>33401</c:v>
                </c:pt>
                <c:pt idx="18">
                  <c:v>33408</c:v>
                </c:pt>
                <c:pt idx="19">
                  <c:v>33415</c:v>
                </c:pt>
                <c:pt idx="20">
                  <c:v>33422</c:v>
                </c:pt>
                <c:pt idx="21">
                  <c:v>33429</c:v>
                </c:pt>
                <c:pt idx="22">
                  <c:v>33436</c:v>
                </c:pt>
                <c:pt idx="23">
                  <c:v>33443</c:v>
                </c:pt>
                <c:pt idx="24">
                  <c:v>33450</c:v>
                </c:pt>
                <c:pt idx="25">
                  <c:v>33457</c:v>
                </c:pt>
                <c:pt idx="26">
                  <c:v>33464</c:v>
                </c:pt>
                <c:pt idx="27">
                  <c:v>33471</c:v>
                </c:pt>
                <c:pt idx="28">
                  <c:v>33485</c:v>
                </c:pt>
                <c:pt idx="29">
                  <c:v>33492</c:v>
                </c:pt>
                <c:pt idx="30">
                  <c:v>33499</c:v>
                </c:pt>
                <c:pt idx="31">
                  <c:v>33513</c:v>
                </c:pt>
                <c:pt idx="32">
                  <c:v>33520</c:v>
                </c:pt>
                <c:pt idx="33">
                  <c:v>33527</c:v>
                </c:pt>
                <c:pt idx="34">
                  <c:v>33534</c:v>
                </c:pt>
                <c:pt idx="35">
                  <c:v>33744</c:v>
                </c:pt>
                <c:pt idx="36">
                  <c:v>33751</c:v>
                </c:pt>
                <c:pt idx="37">
                  <c:v>33758</c:v>
                </c:pt>
                <c:pt idx="38">
                  <c:v>33765</c:v>
                </c:pt>
                <c:pt idx="39">
                  <c:v>33772</c:v>
                </c:pt>
                <c:pt idx="40">
                  <c:v>33779</c:v>
                </c:pt>
                <c:pt idx="41">
                  <c:v>33786</c:v>
                </c:pt>
                <c:pt idx="42">
                  <c:v>33793</c:v>
                </c:pt>
                <c:pt idx="43">
                  <c:v>33800</c:v>
                </c:pt>
                <c:pt idx="44">
                  <c:v>33807</c:v>
                </c:pt>
                <c:pt idx="45">
                  <c:v>33814</c:v>
                </c:pt>
                <c:pt idx="46">
                  <c:v>33821</c:v>
                </c:pt>
                <c:pt idx="47">
                  <c:v>33828</c:v>
                </c:pt>
                <c:pt idx="48">
                  <c:v>33835</c:v>
                </c:pt>
                <c:pt idx="49">
                  <c:v>33842</c:v>
                </c:pt>
                <c:pt idx="50">
                  <c:v>33849</c:v>
                </c:pt>
                <c:pt idx="51">
                  <c:v>33856</c:v>
                </c:pt>
                <c:pt idx="52">
                  <c:v>33863</c:v>
                </c:pt>
                <c:pt idx="53">
                  <c:v>33870</c:v>
                </c:pt>
                <c:pt idx="54">
                  <c:v>33877</c:v>
                </c:pt>
                <c:pt idx="55">
                  <c:v>33884</c:v>
                </c:pt>
                <c:pt idx="56">
                  <c:v>33891</c:v>
                </c:pt>
                <c:pt idx="57">
                  <c:v>33898</c:v>
                </c:pt>
                <c:pt idx="58">
                  <c:v>34117</c:v>
                </c:pt>
                <c:pt idx="59">
                  <c:v>34125</c:v>
                </c:pt>
                <c:pt idx="60">
                  <c:v>34132</c:v>
                </c:pt>
                <c:pt idx="61">
                  <c:v>34139</c:v>
                </c:pt>
                <c:pt idx="62">
                  <c:v>34146</c:v>
                </c:pt>
                <c:pt idx="63">
                  <c:v>34168</c:v>
                </c:pt>
                <c:pt idx="64">
                  <c:v>34174</c:v>
                </c:pt>
                <c:pt idx="65">
                  <c:v>34181</c:v>
                </c:pt>
                <c:pt idx="66">
                  <c:v>34188</c:v>
                </c:pt>
                <c:pt idx="67">
                  <c:v>34202</c:v>
                </c:pt>
                <c:pt idx="68">
                  <c:v>34209</c:v>
                </c:pt>
                <c:pt idx="69">
                  <c:v>34216</c:v>
                </c:pt>
                <c:pt idx="70">
                  <c:v>34223</c:v>
                </c:pt>
                <c:pt idx="71">
                  <c:v>34230</c:v>
                </c:pt>
                <c:pt idx="72">
                  <c:v>34237</c:v>
                </c:pt>
                <c:pt idx="73">
                  <c:v>34251</c:v>
                </c:pt>
                <c:pt idx="74">
                  <c:v>34490</c:v>
                </c:pt>
                <c:pt idx="75">
                  <c:v>34497</c:v>
                </c:pt>
                <c:pt idx="76">
                  <c:v>34504</c:v>
                </c:pt>
                <c:pt idx="77">
                  <c:v>34511</c:v>
                </c:pt>
                <c:pt idx="78">
                  <c:v>34518</c:v>
                </c:pt>
                <c:pt idx="79">
                  <c:v>34525</c:v>
                </c:pt>
                <c:pt idx="80">
                  <c:v>34532</c:v>
                </c:pt>
                <c:pt idx="81">
                  <c:v>34539</c:v>
                </c:pt>
                <c:pt idx="82">
                  <c:v>34546</c:v>
                </c:pt>
                <c:pt idx="83">
                  <c:v>34553</c:v>
                </c:pt>
                <c:pt idx="84">
                  <c:v>34560</c:v>
                </c:pt>
                <c:pt idx="85">
                  <c:v>34567</c:v>
                </c:pt>
                <c:pt idx="86">
                  <c:v>34574</c:v>
                </c:pt>
                <c:pt idx="87">
                  <c:v>34609</c:v>
                </c:pt>
                <c:pt idx="88">
                  <c:v>34623</c:v>
                </c:pt>
                <c:pt idx="89">
                  <c:v>34637</c:v>
                </c:pt>
                <c:pt idx="90">
                  <c:v>34857</c:v>
                </c:pt>
                <c:pt idx="91">
                  <c:v>34864</c:v>
                </c:pt>
                <c:pt idx="92">
                  <c:v>34878</c:v>
                </c:pt>
                <c:pt idx="93">
                  <c:v>34885</c:v>
                </c:pt>
                <c:pt idx="94">
                  <c:v>34892</c:v>
                </c:pt>
                <c:pt idx="95">
                  <c:v>34899</c:v>
                </c:pt>
                <c:pt idx="96">
                  <c:v>34927</c:v>
                </c:pt>
                <c:pt idx="97">
                  <c:v>34934</c:v>
                </c:pt>
                <c:pt idx="98">
                  <c:v>34941</c:v>
                </c:pt>
                <c:pt idx="99">
                  <c:v>34948</c:v>
                </c:pt>
                <c:pt idx="100">
                  <c:v>34955</c:v>
                </c:pt>
                <c:pt idx="101">
                  <c:v>34962</c:v>
                </c:pt>
                <c:pt idx="102">
                  <c:v>34969</c:v>
                </c:pt>
                <c:pt idx="103">
                  <c:v>34976</c:v>
                </c:pt>
                <c:pt idx="104">
                  <c:v>34983</c:v>
                </c:pt>
                <c:pt idx="105">
                  <c:v>34990</c:v>
                </c:pt>
                <c:pt idx="106">
                  <c:v>34997</c:v>
                </c:pt>
                <c:pt idx="107">
                  <c:v>35004</c:v>
                </c:pt>
                <c:pt idx="108">
                  <c:v>35220</c:v>
                </c:pt>
                <c:pt idx="109">
                  <c:v>35227</c:v>
                </c:pt>
                <c:pt idx="110">
                  <c:v>35234</c:v>
                </c:pt>
                <c:pt idx="111">
                  <c:v>35241</c:v>
                </c:pt>
                <c:pt idx="112">
                  <c:v>35248</c:v>
                </c:pt>
                <c:pt idx="113">
                  <c:v>35255</c:v>
                </c:pt>
                <c:pt idx="114">
                  <c:v>35262</c:v>
                </c:pt>
                <c:pt idx="115">
                  <c:v>35283</c:v>
                </c:pt>
                <c:pt idx="116">
                  <c:v>35290</c:v>
                </c:pt>
                <c:pt idx="117">
                  <c:v>35297</c:v>
                </c:pt>
                <c:pt idx="118">
                  <c:v>35304</c:v>
                </c:pt>
                <c:pt idx="119">
                  <c:v>35311</c:v>
                </c:pt>
                <c:pt idx="120">
                  <c:v>35318</c:v>
                </c:pt>
                <c:pt idx="121">
                  <c:v>35325</c:v>
                </c:pt>
                <c:pt idx="122">
                  <c:v>35332</c:v>
                </c:pt>
                <c:pt idx="123">
                  <c:v>35339</c:v>
                </c:pt>
                <c:pt idx="124">
                  <c:v>35346</c:v>
                </c:pt>
                <c:pt idx="125">
                  <c:v>35353</c:v>
                </c:pt>
                <c:pt idx="126">
                  <c:v>35360</c:v>
                </c:pt>
                <c:pt idx="127">
                  <c:v>35367</c:v>
                </c:pt>
                <c:pt idx="128">
                  <c:v>35567</c:v>
                </c:pt>
                <c:pt idx="129">
                  <c:v>35574</c:v>
                </c:pt>
                <c:pt idx="130">
                  <c:v>35582</c:v>
                </c:pt>
                <c:pt idx="131">
                  <c:v>35589</c:v>
                </c:pt>
                <c:pt idx="132">
                  <c:v>35596</c:v>
                </c:pt>
                <c:pt idx="133">
                  <c:v>35603</c:v>
                </c:pt>
                <c:pt idx="134">
                  <c:v>35610</c:v>
                </c:pt>
                <c:pt idx="135">
                  <c:v>35617</c:v>
                </c:pt>
                <c:pt idx="136">
                  <c:v>35624</c:v>
                </c:pt>
                <c:pt idx="137">
                  <c:v>35631</c:v>
                </c:pt>
                <c:pt idx="138">
                  <c:v>35638</c:v>
                </c:pt>
                <c:pt idx="139">
                  <c:v>35652</c:v>
                </c:pt>
                <c:pt idx="140">
                  <c:v>35659</c:v>
                </c:pt>
                <c:pt idx="141">
                  <c:v>35666</c:v>
                </c:pt>
                <c:pt idx="142">
                  <c:v>35687</c:v>
                </c:pt>
                <c:pt idx="143">
                  <c:v>35694</c:v>
                </c:pt>
                <c:pt idx="144">
                  <c:v>35701</c:v>
                </c:pt>
                <c:pt idx="145">
                  <c:v>35708</c:v>
                </c:pt>
                <c:pt idx="146">
                  <c:v>35715</c:v>
                </c:pt>
                <c:pt idx="147">
                  <c:v>35722</c:v>
                </c:pt>
                <c:pt idx="148">
                  <c:v>35729</c:v>
                </c:pt>
              </c:strCache>
            </c:strRef>
          </c:cat>
          <c:val>
            <c:numRef>
              <c:f>'Filter Gauge 7 data'!$AN$8:$AN$156</c:f>
              <c:numCache>
                <c:ptCount val="149"/>
                <c:pt idx="0">
                  <c:v>68.125</c:v>
                </c:pt>
                <c:pt idx="1">
                  <c:v>55.625</c:v>
                </c:pt>
                <c:pt idx="2">
                  <c:v>53.125</c:v>
                </c:pt>
                <c:pt idx="3">
                  <c:v>40</c:v>
                </c:pt>
                <c:pt idx="4">
                  <c:v>126.87499999999999</c:v>
                </c:pt>
                <c:pt idx="5">
                  <c:v>95</c:v>
                </c:pt>
                <c:pt idx="6">
                  <c:v>18.9375</c:v>
                </c:pt>
                <c:pt idx="7">
                  <c:v>54.375</c:v>
                </c:pt>
                <c:pt idx="8">
                  <c:v>152.5</c:v>
                </c:pt>
                <c:pt idx="9">
                  <c:v>255</c:v>
                </c:pt>
                <c:pt idx="10">
                  <c:v>132.5</c:v>
                </c:pt>
                <c:pt idx="11">
                  <c:v>56.25</c:v>
                </c:pt>
                <c:pt idx="12">
                  <c:v>61.875</c:v>
                </c:pt>
                <c:pt idx="13">
                  <c:v>53.75</c:v>
                </c:pt>
                <c:pt idx="14">
                  <c:v>179.375</c:v>
                </c:pt>
                <c:pt idx="15">
                  <c:v>101.25</c:v>
                </c:pt>
                <c:pt idx="16">
                  <c:v>44.375</c:v>
                </c:pt>
                <c:pt idx="17">
                  <c:v>33.125</c:v>
                </c:pt>
                <c:pt idx="18">
                  <c:v>60.625</c:v>
                </c:pt>
                <c:pt idx="19">
                  <c:v>84.375</c:v>
                </c:pt>
                <c:pt idx="20">
                  <c:v>139.375</c:v>
                </c:pt>
                <c:pt idx="21">
                  <c:v>91.25</c:v>
                </c:pt>
                <c:pt idx="22">
                  <c:v>142.5</c:v>
                </c:pt>
                <c:pt idx="23">
                  <c:v>303.75</c:v>
                </c:pt>
                <c:pt idx="24">
                  <c:v>123.75</c:v>
                </c:pt>
                <c:pt idx="25">
                  <c:v>105</c:v>
                </c:pt>
                <c:pt idx="26">
                  <c:v>56.875</c:v>
                </c:pt>
                <c:pt idx="27">
                  <c:v>172.5</c:v>
                </c:pt>
                <c:pt idx="28">
                  <c:v>363.125</c:v>
                </c:pt>
                <c:pt idx="29">
                  <c:v>153.75</c:v>
                </c:pt>
                <c:pt idx="30">
                  <c:v>66.875</c:v>
                </c:pt>
                <c:pt idx="31">
                  <c:v>168.125</c:v>
                </c:pt>
                <c:pt idx="32">
                  <c:v>236.25</c:v>
                </c:pt>
                <c:pt idx="33">
                  <c:v>86.25</c:v>
                </c:pt>
                <c:pt idx="34">
                  <c:v>285.625</c:v>
                </c:pt>
                <c:pt idx="35">
                  <c:v>115.625</c:v>
                </c:pt>
                <c:pt idx="36">
                  <c:v>335</c:v>
                </c:pt>
                <c:pt idx="37">
                  <c:v>328.125</c:v>
                </c:pt>
                <c:pt idx="38">
                  <c:v>6.25</c:v>
                </c:pt>
                <c:pt idx="39">
                  <c:v>147.5</c:v>
                </c:pt>
                <c:pt idx="40">
                  <c:v>62.5</c:v>
                </c:pt>
                <c:pt idx="41">
                  <c:v>445</c:v>
                </c:pt>
                <c:pt idx="42">
                  <c:v>166.875</c:v>
                </c:pt>
                <c:pt idx="43">
                  <c:v>43.75</c:v>
                </c:pt>
                <c:pt idx="44">
                  <c:v>137.5</c:v>
                </c:pt>
                <c:pt idx="45">
                  <c:v>48.125</c:v>
                </c:pt>
                <c:pt idx="46">
                  <c:v>63.75</c:v>
                </c:pt>
                <c:pt idx="47">
                  <c:v>48.125</c:v>
                </c:pt>
                <c:pt idx="48">
                  <c:v>75</c:v>
                </c:pt>
                <c:pt idx="49">
                  <c:v>23.75</c:v>
                </c:pt>
                <c:pt idx="50">
                  <c:v>41.875</c:v>
                </c:pt>
                <c:pt idx="51">
                  <c:v>124.375</c:v>
                </c:pt>
                <c:pt idx="52">
                  <c:v>50</c:v>
                </c:pt>
                <c:pt idx="53">
                  <c:v>207.5</c:v>
                </c:pt>
                <c:pt idx="54">
                  <c:v>56.875</c:v>
                </c:pt>
                <c:pt idx="55">
                  <c:v>123.75</c:v>
                </c:pt>
                <c:pt idx="56">
                  <c:v>50</c:v>
                </c:pt>
                <c:pt idx="57">
                  <c:v>82.5</c:v>
                </c:pt>
                <c:pt idx="58">
                  <c:v>141.875</c:v>
                </c:pt>
                <c:pt idx="59">
                  <c:v>183.125</c:v>
                </c:pt>
                <c:pt idx="60">
                  <c:v>180</c:v>
                </c:pt>
                <c:pt idx="61">
                  <c:v>30</c:v>
                </c:pt>
                <c:pt idx="62">
                  <c:v>79.375</c:v>
                </c:pt>
                <c:pt idx="63">
                  <c:v>53.75</c:v>
                </c:pt>
                <c:pt idx="64">
                  <c:v>35</c:v>
                </c:pt>
                <c:pt idx="65">
                  <c:v>66.25</c:v>
                </c:pt>
                <c:pt idx="66">
                  <c:v>31.25</c:v>
                </c:pt>
                <c:pt idx="67">
                  <c:v>46.25</c:v>
                </c:pt>
                <c:pt idx="68">
                  <c:v>31.875</c:v>
                </c:pt>
                <c:pt idx="69">
                  <c:v>98.125</c:v>
                </c:pt>
                <c:pt idx="70">
                  <c:v>141.25</c:v>
                </c:pt>
                <c:pt idx="71">
                  <c:v>84.375</c:v>
                </c:pt>
                <c:pt idx="72">
                  <c:v>42.5</c:v>
                </c:pt>
                <c:pt idx="73">
                  <c:v>83.125</c:v>
                </c:pt>
                <c:pt idx="74">
                  <c:v>181.875</c:v>
                </c:pt>
                <c:pt idx="75">
                  <c:v>80.625</c:v>
                </c:pt>
                <c:pt idx="76">
                  <c:v>74.375</c:v>
                </c:pt>
                <c:pt idx="77">
                  <c:v>62.5</c:v>
                </c:pt>
                <c:pt idx="78">
                  <c:v>246.25</c:v>
                </c:pt>
                <c:pt idx="79">
                  <c:v>68.125</c:v>
                </c:pt>
                <c:pt idx="80">
                  <c:v>181.25</c:v>
                </c:pt>
                <c:pt idx="81">
                  <c:v>100</c:v>
                </c:pt>
                <c:pt idx="82">
                  <c:v>147.5</c:v>
                </c:pt>
                <c:pt idx="83">
                  <c:v>80.625</c:v>
                </c:pt>
                <c:pt idx="84">
                  <c:v>105.625</c:v>
                </c:pt>
                <c:pt idx="85">
                  <c:v>50.625</c:v>
                </c:pt>
                <c:pt idx="86">
                  <c:v>84.375</c:v>
                </c:pt>
                <c:pt idx="87">
                  <c:v>72.5</c:v>
                </c:pt>
                <c:pt idx="88">
                  <c:v>80</c:v>
                </c:pt>
                <c:pt idx="89">
                  <c:v>93.125</c:v>
                </c:pt>
                <c:pt idx="90">
                  <c:v>83.75</c:v>
                </c:pt>
                <c:pt idx="91">
                  <c:v>87.5</c:v>
                </c:pt>
                <c:pt idx="92">
                  <c:v>110.625</c:v>
                </c:pt>
                <c:pt idx="93">
                  <c:v>87.5</c:v>
                </c:pt>
                <c:pt idx="94">
                  <c:v>85.625</c:v>
                </c:pt>
                <c:pt idx="95">
                  <c:v>40.625</c:v>
                </c:pt>
                <c:pt idx="96">
                  <c:v>271.875</c:v>
                </c:pt>
                <c:pt idx="97">
                  <c:v>55.625</c:v>
                </c:pt>
                <c:pt idx="98">
                  <c:v>38.125</c:v>
                </c:pt>
                <c:pt idx="99">
                  <c:v>30</c:v>
                </c:pt>
                <c:pt idx="100">
                  <c:v>70.625</c:v>
                </c:pt>
                <c:pt idx="101">
                  <c:v>3.125</c:v>
                </c:pt>
                <c:pt idx="102">
                  <c:v>52.5</c:v>
                </c:pt>
                <c:pt idx="103">
                  <c:v>54.375</c:v>
                </c:pt>
                <c:pt idx="104">
                  <c:v>90</c:v>
                </c:pt>
                <c:pt idx="105">
                  <c:v>148.125</c:v>
                </c:pt>
                <c:pt idx="106">
                  <c:v>22.5</c:v>
                </c:pt>
                <c:pt idx="107">
                  <c:v>20.625</c:v>
                </c:pt>
                <c:pt idx="108">
                  <c:v>422.5</c:v>
                </c:pt>
                <c:pt idx="109">
                  <c:v>163.125</c:v>
                </c:pt>
                <c:pt idx="110">
                  <c:v>178.75</c:v>
                </c:pt>
                <c:pt idx="111">
                  <c:v>77.5</c:v>
                </c:pt>
                <c:pt idx="112">
                  <c:v>33.75</c:v>
                </c:pt>
                <c:pt idx="113">
                  <c:v>140</c:v>
                </c:pt>
                <c:pt idx="114">
                  <c:v>110.625</c:v>
                </c:pt>
                <c:pt idx="115">
                  <c:v>320.625</c:v>
                </c:pt>
                <c:pt idx="116">
                  <c:v>231.25</c:v>
                </c:pt>
                <c:pt idx="117">
                  <c:v>146.875</c:v>
                </c:pt>
                <c:pt idx="118">
                  <c:v>47.5</c:v>
                </c:pt>
                <c:pt idx="119">
                  <c:v>156.875</c:v>
                </c:pt>
                <c:pt idx="120">
                  <c:v>227.5</c:v>
                </c:pt>
                <c:pt idx="122">
                  <c:v>281.875</c:v>
                </c:pt>
                <c:pt idx="123">
                  <c:v>77.5</c:v>
                </c:pt>
                <c:pt idx="124">
                  <c:v>103.125</c:v>
                </c:pt>
                <c:pt idx="125">
                  <c:v>306.875</c:v>
                </c:pt>
                <c:pt idx="126">
                  <c:v>75</c:v>
                </c:pt>
                <c:pt idx="127">
                  <c:v>93.125</c:v>
                </c:pt>
                <c:pt idx="128">
                  <c:v>139.375</c:v>
                </c:pt>
                <c:pt idx="129">
                  <c:v>311.25</c:v>
                </c:pt>
                <c:pt idx="130">
                  <c:v>107.5</c:v>
                </c:pt>
                <c:pt idx="131">
                  <c:v>106.25</c:v>
                </c:pt>
                <c:pt idx="132">
                  <c:v>60</c:v>
                </c:pt>
                <c:pt idx="133">
                  <c:v>130</c:v>
                </c:pt>
                <c:pt idx="134">
                  <c:v>160.625</c:v>
                </c:pt>
                <c:pt idx="135">
                  <c:v>314.375</c:v>
                </c:pt>
                <c:pt idx="136">
                  <c:v>52.366875</c:v>
                </c:pt>
                <c:pt idx="137">
                  <c:v>61.9274375</c:v>
                </c:pt>
                <c:pt idx="138">
                  <c:v>125.45437500000001</c:v>
                </c:pt>
                <c:pt idx="139">
                  <c:v>324.5725</c:v>
                </c:pt>
                <c:pt idx="140">
                  <c:v>128.051875</c:v>
                </c:pt>
                <c:pt idx="141">
                  <c:v>226.695625</c:v>
                </c:pt>
                <c:pt idx="142">
                  <c:v>169.42874999999998</c:v>
                </c:pt>
                <c:pt idx="144">
                  <c:v>263.625</c:v>
                </c:pt>
                <c:pt idx="145">
                  <c:v>145.51</c:v>
                </c:pt>
                <c:pt idx="146">
                  <c:v>94.11812499999999</c:v>
                </c:pt>
                <c:pt idx="147">
                  <c:v>153.00375</c:v>
                </c:pt>
                <c:pt idx="148">
                  <c:v>103.343125</c:v>
                </c:pt>
              </c:numCache>
            </c:numRef>
          </c:val>
          <c:smooth val="0"/>
        </c:ser>
        <c:marker val="1"/>
        <c:axId val="17842480"/>
        <c:axId val="64714097"/>
      </c:lineChart>
      <c:dateAx>
        <c:axId val="17842480"/>
        <c:scaling>
          <c:orientation val="minMax"/>
          <c:max val="35796"/>
          <c:min val="32874"/>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17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64714097"/>
        <c:crosses val="autoZero"/>
        <c:auto val="0"/>
        <c:baseTimeUnit val="days"/>
        <c:majorUnit val="12"/>
        <c:majorTimeUnit val="months"/>
        <c:minorUnit val="12"/>
        <c:minorTimeUnit val="months"/>
        <c:noMultiLvlLbl val="0"/>
      </c:dateAx>
      <c:valAx>
        <c:axId val="64714097"/>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17842480"/>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Mist - Filter Gauge 7
Total Anions</a:t>
            </a:r>
          </a:p>
        </c:rich>
      </c:tx>
      <c:layout>
        <c:manualLayout>
          <c:xMode val="factor"/>
          <c:yMode val="factor"/>
          <c:x val="0.00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'Filter Gauge 7 data'!$B$8:$B$156</c:f>
              <c:strCache>
                <c:ptCount val="149"/>
                <c:pt idx="0">
                  <c:v>33100</c:v>
                </c:pt>
                <c:pt idx="1">
                  <c:v>33107</c:v>
                </c:pt>
                <c:pt idx="2">
                  <c:v>33114</c:v>
                </c:pt>
                <c:pt idx="3">
                  <c:v>33122</c:v>
                </c:pt>
                <c:pt idx="4">
                  <c:v>33126</c:v>
                </c:pt>
                <c:pt idx="5">
                  <c:v>33138</c:v>
                </c:pt>
                <c:pt idx="6">
                  <c:v>33144</c:v>
                </c:pt>
                <c:pt idx="7">
                  <c:v>33149</c:v>
                </c:pt>
                <c:pt idx="8">
                  <c:v>33156</c:v>
                </c:pt>
                <c:pt idx="9">
                  <c:v>33163</c:v>
                </c:pt>
                <c:pt idx="10">
                  <c:v>33170</c:v>
                </c:pt>
                <c:pt idx="11">
                  <c:v>33177</c:v>
                </c:pt>
                <c:pt idx="12">
                  <c:v>33363</c:v>
                </c:pt>
                <c:pt idx="13">
                  <c:v>33373</c:v>
                </c:pt>
                <c:pt idx="14">
                  <c:v>33380</c:v>
                </c:pt>
                <c:pt idx="15">
                  <c:v>33387</c:v>
                </c:pt>
                <c:pt idx="16">
                  <c:v>33394</c:v>
                </c:pt>
                <c:pt idx="17">
                  <c:v>33401</c:v>
                </c:pt>
                <c:pt idx="18">
                  <c:v>33408</c:v>
                </c:pt>
                <c:pt idx="19">
                  <c:v>33415</c:v>
                </c:pt>
                <c:pt idx="20">
                  <c:v>33422</c:v>
                </c:pt>
                <c:pt idx="21">
                  <c:v>33429</c:v>
                </c:pt>
                <c:pt idx="22">
                  <c:v>33436</c:v>
                </c:pt>
                <c:pt idx="23">
                  <c:v>33443</c:v>
                </c:pt>
                <c:pt idx="24">
                  <c:v>33450</c:v>
                </c:pt>
                <c:pt idx="25">
                  <c:v>33457</c:v>
                </c:pt>
                <c:pt idx="26">
                  <c:v>33464</c:v>
                </c:pt>
                <c:pt idx="27">
                  <c:v>33471</c:v>
                </c:pt>
                <c:pt idx="28">
                  <c:v>33485</c:v>
                </c:pt>
                <c:pt idx="29">
                  <c:v>33492</c:v>
                </c:pt>
                <c:pt idx="30">
                  <c:v>33499</c:v>
                </c:pt>
                <c:pt idx="31">
                  <c:v>33513</c:v>
                </c:pt>
                <c:pt idx="32">
                  <c:v>33520</c:v>
                </c:pt>
                <c:pt idx="33">
                  <c:v>33527</c:v>
                </c:pt>
                <c:pt idx="34">
                  <c:v>33534</c:v>
                </c:pt>
                <c:pt idx="35">
                  <c:v>33744</c:v>
                </c:pt>
                <c:pt idx="36">
                  <c:v>33751</c:v>
                </c:pt>
                <c:pt idx="37">
                  <c:v>33758</c:v>
                </c:pt>
                <c:pt idx="38">
                  <c:v>33765</c:v>
                </c:pt>
                <c:pt idx="39">
                  <c:v>33772</c:v>
                </c:pt>
                <c:pt idx="40">
                  <c:v>33779</c:v>
                </c:pt>
                <c:pt idx="41">
                  <c:v>33786</c:v>
                </c:pt>
                <c:pt idx="42">
                  <c:v>33793</c:v>
                </c:pt>
                <c:pt idx="43">
                  <c:v>33800</c:v>
                </c:pt>
                <c:pt idx="44">
                  <c:v>33807</c:v>
                </c:pt>
                <c:pt idx="45">
                  <c:v>33814</c:v>
                </c:pt>
                <c:pt idx="46">
                  <c:v>33821</c:v>
                </c:pt>
                <c:pt idx="47">
                  <c:v>33828</c:v>
                </c:pt>
                <c:pt idx="48">
                  <c:v>33835</c:v>
                </c:pt>
                <c:pt idx="49">
                  <c:v>33842</c:v>
                </c:pt>
                <c:pt idx="50">
                  <c:v>33849</c:v>
                </c:pt>
                <c:pt idx="51">
                  <c:v>33856</c:v>
                </c:pt>
                <c:pt idx="52">
                  <c:v>33863</c:v>
                </c:pt>
                <c:pt idx="53">
                  <c:v>33870</c:v>
                </c:pt>
                <c:pt idx="54">
                  <c:v>33877</c:v>
                </c:pt>
                <c:pt idx="55">
                  <c:v>33884</c:v>
                </c:pt>
                <c:pt idx="56">
                  <c:v>33891</c:v>
                </c:pt>
                <c:pt idx="57">
                  <c:v>33898</c:v>
                </c:pt>
                <c:pt idx="58">
                  <c:v>34117</c:v>
                </c:pt>
                <c:pt idx="59">
                  <c:v>34125</c:v>
                </c:pt>
                <c:pt idx="60">
                  <c:v>34132</c:v>
                </c:pt>
                <c:pt idx="61">
                  <c:v>34139</c:v>
                </c:pt>
                <c:pt idx="62">
                  <c:v>34146</c:v>
                </c:pt>
                <c:pt idx="63">
                  <c:v>34168</c:v>
                </c:pt>
                <c:pt idx="64">
                  <c:v>34174</c:v>
                </c:pt>
                <c:pt idx="65">
                  <c:v>34181</c:v>
                </c:pt>
                <c:pt idx="66">
                  <c:v>34188</c:v>
                </c:pt>
                <c:pt idx="67">
                  <c:v>34202</c:v>
                </c:pt>
                <c:pt idx="68">
                  <c:v>34209</c:v>
                </c:pt>
                <c:pt idx="69">
                  <c:v>34216</c:v>
                </c:pt>
                <c:pt idx="70">
                  <c:v>34223</c:v>
                </c:pt>
                <c:pt idx="71">
                  <c:v>34230</c:v>
                </c:pt>
                <c:pt idx="72">
                  <c:v>34237</c:v>
                </c:pt>
                <c:pt idx="73">
                  <c:v>34251</c:v>
                </c:pt>
                <c:pt idx="74">
                  <c:v>34490</c:v>
                </c:pt>
                <c:pt idx="75">
                  <c:v>34497</c:v>
                </c:pt>
                <c:pt idx="76">
                  <c:v>34504</c:v>
                </c:pt>
                <c:pt idx="77">
                  <c:v>34511</c:v>
                </c:pt>
                <c:pt idx="78">
                  <c:v>34518</c:v>
                </c:pt>
                <c:pt idx="79">
                  <c:v>34525</c:v>
                </c:pt>
                <c:pt idx="80">
                  <c:v>34532</c:v>
                </c:pt>
                <c:pt idx="81">
                  <c:v>34539</c:v>
                </c:pt>
                <c:pt idx="82">
                  <c:v>34546</c:v>
                </c:pt>
                <c:pt idx="83">
                  <c:v>34553</c:v>
                </c:pt>
                <c:pt idx="84">
                  <c:v>34560</c:v>
                </c:pt>
                <c:pt idx="85">
                  <c:v>34567</c:v>
                </c:pt>
                <c:pt idx="86">
                  <c:v>34574</c:v>
                </c:pt>
                <c:pt idx="87">
                  <c:v>34609</c:v>
                </c:pt>
                <c:pt idx="88">
                  <c:v>34623</c:v>
                </c:pt>
                <c:pt idx="89">
                  <c:v>34637</c:v>
                </c:pt>
                <c:pt idx="90">
                  <c:v>34857</c:v>
                </c:pt>
                <c:pt idx="91">
                  <c:v>34864</c:v>
                </c:pt>
                <c:pt idx="92">
                  <c:v>34878</c:v>
                </c:pt>
                <c:pt idx="93">
                  <c:v>34885</c:v>
                </c:pt>
                <c:pt idx="94">
                  <c:v>34892</c:v>
                </c:pt>
                <c:pt idx="95">
                  <c:v>34899</c:v>
                </c:pt>
                <c:pt idx="96">
                  <c:v>34927</c:v>
                </c:pt>
                <c:pt idx="97">
                  <c:v>34934</c:v>
                </c:pt>
                <c:pt idx="98">
                  <c:v>34941</c:v>
                </c:pt>
                <c:pt idx="99">
                  <c:v>34948</c:v>
                </c:pt>
                <c:pt idx="100">
                  <c:v>34955</c:v>
                </c:pt>
                <c:pt idx="101">
                  <c:v>34962</c:v>
                </c:pt>
                <c:pt idx="102">
                  <c:v>34969</c:v>
                </c:pt>
                <c:pt idx="103">
                  <c:v>34976</c:v>
                </c:pt>
                <c:pt idx="104">
                  <c:v>34983</c:v>
                </c:pt>
                <c:pt idx="105">
                  <c:v>34990</c:v>
                </c:pt>
                <c:pt idx="106">
                  <c:v>34997</c:v>
                </c:pt>
                <c:pt idx="107">
                  <c:v>35004</c:v>
                </c:pt>
                <c:pt idx="108">
                  <c:v>35220</c:v>
                </c:pt>
                <c:pt idx="109">
                  <c:v>35227</c:v>
                </c:pt>
                <c:pt idx="110">
                  <c:v>35234</c:v>
                </c:pt>
                <c:pt idx="111">
                  <c:v>35241</c:v>
                </c:pt>
                <c:pt idx="112">
                  <c:v>35248</c:v>
                </c:pt>
                <c:pt idx="113">
                  <c:v>35255</c:v>
                </c:pt>
                <c:pt idx="114">
                  <c:v>35262</c:v>
                </c:pt>
                <c:pt idx="115">
                  <c:v>35283</c:v>
                </c:pt>
                <c:pt idx="116">
                  <c:v>35290</c:v>
                </c:pt>
                <c:pt idx="117">
                  <c:v>35297</c:v>
                </c:pt>
                <c:pt idx="118">
                  <c:v>35304</c:v>
                </c:pt>
                <c:pt idx="119">
                  <c:v>35311</c:v>
                </c:pt>
                <c:pt idx="120">
                  <c:v>35318</c:v>
                </c:pt>
                <c:pt idx="121">
                  <c:v>35325</c:v>
                </c:pt>
                <c:pt idx="122">
                  <c:v>35332</c:v>
                </c:pt>
                <c:pt idx="123">
                  <c:v>35339</c:v>
                </c:pt>
                <c:pt idx="124">
                  <c:v>35346</c:v>
                </c:pt>
                <c:pt idx="125">
                  <c:v>35353</c:v>
                </c:pt>
                <c:pt idx="126">
                  <c:v>35360</c:v>
                </c:pt>
                <c:pt idx="127">
                  <c:v>35367</c:v>
                </c:pt>
                <c:pt idx="128">
                  <c:v>35567</c:v>
                </c:pt>
                <c:pt idx="129">
                  <c:v>35574</c:v>
                </c:pt>
                <c:pt idx="130">
                  <c:v>35582</c:v>
                </c:pt>
                <c:pt idx="131">
                  <c:v>35589</c:v>
                </c:pt>
                <c:pt idx="132">
                  <c:v>35596</c:v>
                </c:pt>
                <c:pt idx="133">
                  <c:v>35603</c:v>
                </c:pt>
                <c:pt idx="134">
                  <c:v>35610</c:v>
                </c:pt>
                <c:pt idx="135">
                  <c:v>35617</c:v>
                </c:pt>
                <c:pt idx="136">
                  <c:v>35624</c:v>
                </c:pt>
                <c:pt idx="137">
                  <c:v>35631</c:v>
                </c:pt>
                <c:pt idx="138">
                  <c:v>35638</c:v>
                </c:pt>
                <c:pt idx="139">
                  <c:v>35652</c:v>
                </c:pt>
                <c:pt idx="140">
                  <c:v>35659</c:v>
                </c:pt>
                <c:pt idx="141">
                  <c:v>35666</c:v>
                </c:pt>
                <c:pt idx="142">
                  <c:v>35687</c:v>
                </c:pt>
                <c:pt idx="143">
                  <c:v>35694</c:v>
                </c:pt>
                <c:pt idx="144">
                  <c:v>35701</c:v>
                </c:pt>
                <c:pt idx="145">
                  <c:v>35708</c:v>
                </c:pt>
                <c:pt idx="146">
                  <c:v>35715</c:v>
                </c:pt>
                <c:pt idx="147">
                  <c:v>35722</c:v>
                </c:pt>
                <c:pt idx="148">
                  <c:v>35729</c:v>
                </c:pt>
              </c:strCache>
            </c:strRef>
          </c:cat>
          <c:val>
            <c:numRef>
              <c:f>'Filter Gauge 7 data'!$AW$8:$AW$156</c:f>
              <c:numCache>
                <c:ptCount val="149"/>
                <c:pt idx="0">
                  <c:v>302.98214285714283</c:v>
                </c:pt>
                <c:pt idx="1">
                  <c:v>127.91071428571428</c:v>
                </c:pt>
                <c:pt idx="2">
                  <c:v>370.6964285714286</c:v>
                </c:pt>
                <c:pt idx="3">
                  <c:v>311</c:v>
                </c:pt>
                <c:pt idx="4">
                  <c:v>1860.5892857142858</c:v>
                </c:pt>
                <c:pt idx="5">
                  <c:v>916.4285714285713</c:v>
                </c:pt>
                <c:pt idx="6">
                  <c:v>32.151785714285715</c:v>
                </c:pt>
                <c:pt idx="7">
                  <c:v>648.6607142857143</c:v>
                </c:pt>
                <c:pt idx="8">
                  <c:v>971.7142857142858</c:v>
                </c:pt>
                <c:pt idx="9">
                  <c:v>333.92857142857144</c:v>
                </c:pt>
                <c:pt idx="10">
                  <c:v>700.9285714285714</c:v>
                </c:pt>
                <c:pt idx="11">
                  <c:v>357.25</c:v>
                </c:pt>
                <c:pt idx="12">
                  <c:v>258.51785714285717</c:v>
                </c:pt>
                <c:pt idx="13">
                  <c:v>189.10714285714286</c:v>
                </c:pt>
                <c:pt idx="14">
                  <c:v>1016.9464285714286</c:v>
                </c:pt>
                <c:pt idx="15">
                  <c:v>523.8214285714286</c:v>
                </c:pt>
                <c:pt idx="16">
                  <c:v>138.875</c:v>
                </c:pt>
                <c:pt idx="17">
                  <c:v>82.625</c:v>
                </c:pt>
                <c:pt idx="18">
                  <c:v>138.48214285714286</c:v>
                </c:pt>
                <c:pt idx="19">
                  <c:v>134.73214285714286</c:v>
                </c:pt>
                <c:pt idx="20">
                  <c:v>584.5892857142858</c:v>
                </c:pt>
                <c:pt idx="21">
                  <c:v>411.25</c:v>
                </c:pt>
                <c:pt idx="22">
                  <c:v>254.35714285714283</c:v>
                </c:pt>
                <c:pt idx="23">
                  <c:v>497.67857142857144</c:v>
                </c:pt>
                <c:pt idx="24">
                  <c:v>438.6071428571429</c:v>
                </c:pt>
                <c:pt idx="25">
                  <c:v>756.5</c:v>
                </c:pt>
                <c:pt idx="26">
                  <c:v>295.6607142857143</c:v>
                </c:pt>
                <c:pt idx="27">
                  <c:v>1034</c:v>
                </c:pt>
                <c:pt idx="28">
                  <c:v>1107.8392857142858</c:v>
                </c:pt>
                <c:pt idx="29">
                  <c:v>902.8928571428571</c:v>
                </c:pt>
                <c:pt idx="30">
                  <c:v>587.375</c:v>
                </c:pt>
                <c:pt idx="31">
                  <c:v>910.6964285714287</c:v>
                </c:pt>
                <c:pt idx="32">
                  <c:v>462.53571428571433</c:v>
                </c:pt>
                <c:pt idx="33">
                  <c:v>848.1785714285714</c:v>
                </c:pt>
                <c:pt idx="34">
                  <c:v>665.625</c:v>
                </c:pt>
                <c:pt idx="35">
                  <c:v>224.9821428571429</c:v>
                </c:pt>
                <c:pt idx="36">
                  <c:v>1002.8571428571428</c:v>
                </c:pt>
                <c:pt idx="37">
                  <c:v>1310.3392857142858</c:v>
                </c:pt>
                <c:pt idx="38">
                  <c:v>322.4642857142857</c:v>
                </c:pt>
                <c:pt idx="39">
                  <c:v>1056.2142857142858</c:v>
                </c:pt>
                <c:pt idx="40">
                  <c:v>162.78571428571428</c:v>
                </c:pt>
                <c:pt idx="41">
                  <c:v>3474.928571428571</c:v>
                </c:pt>
                <c:pt idx="42">
                  <c:v>984.7321428571429</c:v>
                </c:pt>
                <c:pt idx="43">
                  <c:v>268.67857142857144</c:v>
                </c:pt>
                <c:pt idx="44">
                  <c:v>1226.857142857143</c:v>
                </c:pt>
                <c:pt idx="45">
                  <c:v>275.125</c:v>
                </c:pt>
                <c:pt idx="46">
                  <c:v>372.32142857142856</c:v>
                </c:pt>
                <c:pt idx="47">
                  <c:v>288.625</c:v>
                </c:pt>
                <c:pt idx="48">
                  <c:v>135.7142857142857</c:v>
                </c:pt>
                <c:pt idx="49">
                  <c:v>41.60714285714286</c:v>
                </c:pt>
                <c:pt idx="50">
                  <c:v>365.375</c:v>
                </c:pt>
                <c:pt idx="52">
                  <c:v>145.64285714285714</c:v>
                </c:pt>
                <c:pt idx="53">
                  <c:v>659.2142857142858</c:v>
                </c:pt>
                <c:pt idx="54">
                  <c:v>141.44642857142856</c:v>
                </c:pt>
                <c:pt idx="55">
                  <c:v>1043.1785714285713</c:v>
                </c:pt>
                <c:pt idx="56">
                  <c:v>315</c:v>
                </c:pt>
                <c:pt idx="57">
                  <c:v>492.07142857142856</c:v>
                </c:pt>
                <c:pt idx="58">
                  <c:v>797.2321428571429</c:v>
                </c:pt>
                <c:pt idx="59">
                  <c:v>576.5535714285714</c:v>
                </c:pt>
                <c:pt idx="60">
                  <c:v>1374.1428571428573</c:v>
                </c:pt>
                <c:pt idx="61">
                  <c:v>100.07142857142857</c:v>
                </c:pt>
                <c:pt idx="62">
                  <c:v>373.30357142857144</c:v>
                </c:pt>
                <c:pt idx="63">
                  <c:v>175.89285714285714</c:v>
                </c:pt>
                <c:pt idx="64">
                  <c:v>162.5</c:v>
                </c:pt>
                <c:pt idx="65">
                  <c:v>255.53571428571428</c:v>
                </c:pt>
                <c:pt idx="66">
                  <c:v>132.17857142857142</c:v>
                </c:pt>
                <c:pt idx="67">
                  <c:v>216.32142857142856</c:v>
                </c:pt>
                <c:pt idx="68">
                  <c:v>160.23214285714286</c:v>
                </c:pt>
                <c:pt idx="69">
                  <c:v>293.98214285714283</c:v>
                </c:pt>
                <c:pt idx="70">
                  <c:v>1013.4642857142857</c:v>
                </c:pt>
                <c:pt idx="71">
                  <c:v>297.5892857142857</c:v>
                </c:pt>
                <c:pt idx="72">
                  <c:v>164.14285714285714</c:v>
                </c:pt>
                <c:pt idx="73">
                  <c:v>663.9821428571429</c:v>
                </c:pt>
                <c:pt idx="74">
                  <c:v>1355.6607142857142</c:v>
                </c:pt>
                <c:pt idx="75">
                  <c:v>564.6964285714287</c:v>
                </c:pt>
                <c:pt idx="76">
                  <c:v>319.5892857142857</c:v>
                </c:pt>
                <c:pt idx="77">
                  <c:v>222.28571428571428</c:v>
                </c:pt>
                <c:pt idx="78">
                  <c:v>638.9642857142857</c:v>
                </c:pt>
                <c:pt idx="79">
                  <c:v>191.8392857142857</c:v>
                </c:pt>
                <c:pt idx="80">
                  <c:v>635.1785714285714</c:v>
                </c:pt>
                <c:pt idx="81">
                  <c:v>618.5714285714287</c:v>
                </c:pt>
                <c:pt idx="82">
                  <c:v>391.3571428571429</c:v>
                </c:pt>
                <c:pt idx="83">
                  <c:v>219.625</c:v>
                </c:pt>
                <c:pt idx="84">
                  <c:v>710.0535714285713</c:v>
                </c:pt>
                <c:pt idx="85">
                  <c:v>220.0535714285714</c:v>
                </c:pt>
                <c:pt idx="86">
                  <c:v>597.375</c:v>
                </c:pt>
                <c:pt idx="87">
                  <c:v>465.7857142857143</c:v>
                </c:pt>
                <c:pt idx="88">
                  <c:v>316.57142857142856</c:v>
                </c:pt>
                <c:pt idx="89">
                  <c:v>372.4821428571429</c:v>
                </c:pt>
                <c:pt idx="90">
                  <c:v>506.67857142857144</c:v>
                </c:pt>
                <c:pt idx="91">
                  <c:v>531.7857142857143</c:v>
                </c:pt>
                <c:pt idx="92">
                  <c:v>515.3392857142857</c:v>
                </c:pt>
                <c:pt idx="93">
                  <c:v>483.2857142857143</c:v>
                </c:pt>
                <c:pt idx="94">
                  <c:v>234.33928571428572</c:v>
                </c:pt>
                <c:pt idx="95">
                  <c:v>301.55357142857144</c:v>
                </c:pt>
                <c:pt idx="96">
                  <c:v>2056.875</c:v>
                </c:pt>
                <c:pt idx="97">
                  <c:v>369.125</c:v>
                </c:pt>
                <c:pt idx="98">
                  <c:v>93.83928571428572</c:v>
                </c:pt>
                <c:pt idx="99">
                  <c:v>60.07142857142858</c:v>
                </c:pt>
                <c:pt idx="100">
                  <c:v>188.41071428571428</c:v>
                </c:pt>
                <c:pt idx="101">
                  <c:v>539.6964285714286</c:v>
                </c:pt>
                <c:pt idx="102">
                  <c:v>397.71428571428567</c:v>
                </c:pt>
                <c:pt idx="103">
                  <c:v>425.0178571428571</c:v>
                </c:pt>
                <c:pt idx="104">
                  <c:v>617.5</c:v>
                </c:pt>
                <c:pt idx="105">
                  <c:v>986.625</c:v>
                </c:pt>
                <c:pt idx="106">
                  <c:v>172.28571428571428</c:v>
                </c:pt>
                <c:pt idx="107">
                  <c:v>82.91071428571428</c:v>
                </c:pt>
                <c:pt idx="108">
                  <c:v>3238.5714285714284</c:v>
                </c:pt>
                <c:pt idx="109">
                  <c:v>1269.6964285714287</c:v>
                </c:pt>
                <c:pt idx="110">
                  <c:v>644.9642857142857</c:v>
                </c:pt>
                <c:pt idx="111">
                  <c:v>455.57142857142856</c:v>
                </c:pt>
                <c:pt idx="112">
                  <c:v>129.10714285714283</c:v>
                </c:pt>
                <c:pt idx="113">
                  <c:v>922.7142857142858</c:v>
                </c:pt>
                <c:pt idx="114">
                  <c:v>840.0535714285716</c:v>
                </c:pt>
                <c:pt idx="115">
                  <c:v>1364.9107142857142</c:v>
                </c:pt>
                <c:pt idx="116">
                  <c:v>651.6785714285714</c:v>
                </c:pt>
                <c:pt idx="117">
                  <c:v>304.73214285714283</c:v>
                </c:pt>
                <c:pt idx="118">
                  <c:v>221.92857142857142</c:v>
                </c:pt>
                <c:pt idx="119">
                  <c:v>606.5892857142858</c:v>
                </c:pt>
                <c:pt idx="120">
                  <c:v>1611.5714285714284</c:v>
                </c:pt>
                <c:pt idx="122">
                  <c:v>2538.375</c:v>
                </c:pt>
                <c:pt idx="123">
                  <c:v>657.1428571428572</c:v>
                </c:pt>
                <c:pt idx="124">
                  <c:v>688.6964285714286</c:v>
                </c:pt>
                <c:pt idx="125">
                  <c:v>2875.375</c:v>
                </c:pt>
                <c:pt idx="126">
                  <c:v>541.6428571428571</c:v>
                </c:pt>
                <c:pt idx="127">
                  <c:v>817.9821428571429</c:v>
                </c:pt>
                <c:pt idx="128">
                  <c:v>767.8035714285713</c:v>
                </c:pt>
                <c:pt idx="129">
                  <c:v>2020.0357142857142</c:v>
                </c:pt>
                <c:pt idx="130">
                  <c:v>415.7857142857143</c:v>
                </c:pt>
                <c:pt idx="131">
                  <c:v>404.03571428571433</c:v>
                </c:pt>
                <c:pt idx="132">
                  <c:v>171.14285714285717</c:v>
                </c:pt>
                <c:pt idx="133">
                  <c:v>707.7142857142858</c:v>
                </c:pt>
                <c:pt idx="134">
                  <c:v>257.55357142857144</c:v>
                </c:pt>
                <c:pt idx="135">
                  <c:v>873.8035714285716</c:v>
                </c:pt>
                <c:pt idx="136">
                  <c:v>162.9231607142857</c:v>
                </c:pt>
                <c:pt idx="137">
                  <c:v>154.08350892857143</c:v>
                </c:pt>
                <c:pt idx="138">
                  <c:v>882.2286607142859</c:v>
                </c:pt>
                <c:pt idx="139">
                  <c:v>846.7430714285714</c:v>
                </c:pt>
                <c:pt idx="140">
                  <c:v>773.2775892857144</c:v>
                </c:pt>
                <c:pt idx="141">
                  <c:v>2093.082767857143</c:v>
                </c:pt>
                <c:pt idx="142">
                  <c:v>1607.8963214285714</c:v>
                </c:pt>
                <c:pt idx="144">
                  <c:v>1315.3830714285714</c:v>
                </c:pt>
                <c:pt idx="145">
                  <c:v>1135.0100000000002</c:v>
                </c:pt>
                <c:pt idx="146">
                  <c:v>747.280982142857</c:v>
                </c:pt>
                <c:pt idx="147">
                  <c:v>1347.218035714286</c:v>
                </c:pt>
                <c:pt idx="148">
                  <c:v>848.163125</c:v>
                </c:pt>
              </c:numCache>
            </c:numRef>
          </c:val>
          <c:smooth val="0"/>
        </c:ser>
        <c:marker val="1"/>
        <c:axId val="26453214"/>
        <c:axId val="49543943"/>
      </c:lineChart>
      <c:dateAx>
        <c:axId val="26453214"/>
        <c:scaling>
          <c:orientation val="minMax"/>
          <c:max val="35796"/>
          <c:min val="32874"/>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3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49543943"/>
        <c:crosses val="autoZero"/>
        <c:auto val="0"/>
        <c:baseTimeUnit val="days"/>
        <c:majorUnit val="12"/>
        <c:majorTimeUnit val="months"/>
        <c:minorUnit val="12"/>
        <c:minorTimeUnit val="months"/>
        <c:noMultiLvlLbl val="0"/>
      </c:dateAx>
      <c:valAx>
        <c:axId val="49543943"/>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26453214"/>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Mist - Filter Gauge 7
Total Cations</a:t>
            </a:r>
          </a:p>
        </c:rich>
      </c:tx>
      <c:layout>
        <c:manualLayout>
          <c:xMode val="factor"/>
          <c:yMode val="factor"/>
          <c:x val="0.00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'Filter Gauge 7 data'!$B$8:$B$156</c:f>
              <c:strCache>
                <c:ptCount val="149"/>
                <c:pt idx="0">
                  <c:v>33100</c:v>
                </c:pt>
                <c:pt idx="1">
                  <c:v>33107</c:v>
                </c:pt>
                <c:pt idx="2">
                  <c:v>33114</c:v>
                </c:pt>
                <c:pt idx="3">
                  <c:v>33122</c:v>
                </c:pt>
                <c:pt idx="4">
                  <c:v>33126</c:v>
                </c:pt>
                <c:pt idx="5">
                  <c:v>33138</c:v>
                </c:pt>
                <c:pt idx="6">
                  <c:v>33144</c:v>
                </c:pt>
                <c:pt idx="7">
                  <c:v>33149</c:v>
                </c:pt>
                <c:pt idx="8">
                  <c:v>33156</c:v>
                </c:pt>
                <c:pt idx="9">
                  <c:v>33163</c:v>
                </c:pt>
                <c:pt idx="10">
                  <c:v>33170</c:v>
                </c:pt>
                <c:pt idx="11">
                  <c:v>33177</c:v>
                </c:pt>
                <c:pt idx="12">
                  <c:v>33363</c:v>
                </c:pt>
                <c:pt idx="13">
                  <c:v>33373</c:v>
                </c:pt>
                <c:pt idx="14">
                  <c:v>33380</c:v>
                </c:pt>
                <c:pt idx="15">
                  <c:v>33387</c:v>
                </c:pt>
                <c:pt idx="16">
                  <c:v>33394</c:v>
                </c:pt>
                <c:pt idx="17">
                  <c:v>33401</c:v>
                </c:pt>
                <c:pt idx="18">
                  <c:v>33408</c:v>
                </c:pt>
                <c:pt idx="19">
                  <c:v>33415</c:v>
                </c:pt>
                <c:pt idx="20">
                  <c:v>33422</c:v>
                </c:pt>
                <c:pt idx="21">
                  <c:v>33429</c:v>
                </c:pt>
                <c:pt idx="22">
                  <c:v>33436</c:v>
                </c:pt>
                <c:pt idx="23">
                  <c:v>33443</c:v>
                </c:pt>
                <c:pt idx="24">
                  <c:v>33450</c:v>
                </c:pt>
                <c:pt idx="25">
                  <c:v>33457</c:v>
                </c:pt>
                <c:pt idx="26">
                  <c:v>33464</c:v>
                </c:pt>
                <c:pt idx="27">
                  <c:v>33471</c:v>
                </c:pt>
                <c:pt idx="28">
                  <c:v>33485</c:v>
                </c:pt>
                <c:pt idx="29">
                  <c:v>33492</c:v>
                </c:pt>
                <c:pt idx="30">
                  <c:v>33499</c:v>
                </c:pt>
                <c:pt idx="31">
                  <c:v>33513</c:v>
                </c:pt>
                <c:pt idx="32">
                  <c:v>33520</c:v>
                </c:pt>
                <c:pt idx="33">
                  <c:v>33527</c:v>
                </c:pt>
                <c:pt idx="34">
                  <c:v>33534</c:v>
                </c:pt>
                <c:pt idx="35">
                  <c:v>33744</c:v>
                </c:pt>
                <c:pt idx="36">
                  <c:v>33751</c:v>
                </c:pt>
                <c:pt idx="37">
                  <c:v>33758</c:v>
                </c:pt>
                <c:pt idx="38">
                  <c:v>33765</c:v>
                </c:pt>
                <c:pt idx="39">
                  <c:v>33772</c:v>
                </c:pt>
                <c:pt idx="40">
                  <c:v>33779</c:v>
                </c:pt>
                <c:pt idx="41">
                  <c:v>33786</c:v>
                </c:pt>
                <c:pt idx="42">
                  <c:v>33793</c:v>
                </c:pt>
                <c:pt idx="43">
                  <c:v>33800</c:v>
                </c:pt>
                <c:pt idx="44">
                  <c:v>33807</c:v>
                </c:pt>
                <c:pt idx="45">
                  <c:v>33814</c:v>
                </c:pt>
                <c:pt idx="46">
                  <c:v>33821</c:v>
                </c:pt>
                <c:pt idx="47">
                  <c:v>33828</c:v>
                </c:pt>
                <c:pt idx="48">
                  <c:v>33835</c:v>
                </c:pt>
                <c:pt idx="49">
                  <c:v>33842</c:v>
                </c:pt>
                <c:pt idx="50">
                  <c:v>33849</c:v>
                </c:pt>
                <c:pt idx="51">
                  <c:v>33856</c:v>
                </c:pt>
                <c:pt idx="52">
                  <c:v>33863</c:v>
                </c:pt>
                <c:pt idx="53">
                  <c:v>33870</c:v>
                </c:pt>
                <c:pt idx="54">
                  <c:v>33877</c:v>
                </c:pt>
                <c:pt idx="55">
                  <c:v>33884</c:v>
                </c:pt>
                <c:pt idx="56">
                  <c:v>33891</c:v>
                </c:pt>
                <c:pt idx="57">
                  <c:v>33898</c:v>
                </c:pt>
                <c:pt idx="58">
                  <c:v>34117</c:v>
                </c:pt>
                <c:pt idx="59">
                  <c:v>34125</c:v>
                </c:pt>
                <c:pt idx="60">
                  <c:v>34132</c:v>
                </c:pt>
                <c:pt idx="61">
                  <c:v>34139</c:v>
                </c:pt>
                <c:pt idx="62">
                  <c:v>34146</c:v>
                </c:pt>
                <c:pt idx="63">
                  <c:v>34168</c:v>
                </c:pt>
                <c:pt idx="64">
                  <c:v>34174</c:v>
                </c:pt>
                <c:pt idx="65">
                  <c:v>34181</c:v>
                </c:pt>
                <c:pt idx="66">
                  <c:v>34188</c:v>
                </c:pt>
                <c:pt idx="67">
                  <c:v>34202</c:v>
                </c:pt>
                <c:pt idx="68">
                  <c:v>34209</c:v>
                </c:pt>
                <c:pt idx="69">
                  <c:v>34216</c:v>
                </c:pt>
                <c:pt idx="70">
                  <c:v>34223</c:v>
                </c:pt>
                <c:pt idx="71">
                  <c:v>34230</c:v>
                </c:pt>
                <c:pt idx="72">
                  <c:v>34237</c:v>
                </c:pt>
                <c:pt idx="73">
                  <c:v>34251</c:v>
                </c:pt>
                <c:pt idx="74">
                  <c:v>34490</c:v>
                </c:pt>
                <c:pt idx="75">
                  <c:v>34497</c:v>
                </c:pt>
                <c:pt idx="76">
                  <c:v>34504</c:v>
                </c:pt>
                <c:pt idx="77">
                  <c:v>34511</c:v>
                </c:pt>
                <c:pt idx="78">
                  <c:v>34518</c:v>
                </c:pt>
                <c:pt idx="79">
                  <c:v>34525</c:v>
                </c:pt>
                <c:pt idx="80">
                  <c:v>34532</c:v>
                </c:pt>
                <c:pt idx="81">
                  <c:v>34539</c:v>
                </c:pt>
                <c:pt idx="82">
                  <c:v>34546</c:v>
                </c:pt>
                <c:pt idx="83">
                  <c:v>34553</c:v>
                </c:pt>
                <c:pt idx="84">
                  <c:v>34560</c:v>
                </c:pt>
                <c:pt idx="85">
                  <c:v>34567</c:v>
                </c:pt>
                <c:pt idx="86">
                  <c:v>34574</c:v>
                </c:pt>
                <c:pt idx="87">
                  <c:v>34609</c:v>
                </c:pt>
                <c:pt idx="88">
                  <c:v>34623</c:v>
                </c:pt>
                <c:pt idx="89">
                  <c:v>34637</c:v>
                </c:pt>
                <c:pt idx="90">
                  <c:v>34857</c:v>
                </c:pt>
                <c:pt idx="91">
                  <c:v>34864</c:v>
                </c:pt>
                <c:pt idx="92">
                  <c:v>34878</c:v>
                </c:pt>
                <c:pt idx="93">
                  <c:v>34885</c:v>
                </c:pt>
                <c:pt idx="94">
                  <c:v>34892</c:v>
                </c:pt>
                <c:pt idx="95">
                  <c:v>34899</c:v>
                </c:pt>
                <c:pt idx="96">
                  <c:v>34927</c:v>
                </c:pt>
                <c:pt idx="97">
                  <c:v>34934</c:v>
                </c:pt>
                <c:pt idx="98">
                  <c:v>34941</c:v>
                </c:pt>
                <c:pt idx="99">
                  <c:v>34948</c:v>
                </c:pt>
                <c:pt idx="100">
                  <c:v>34955</c:v>
                </c:pt>
                <c:pt idx="101">
                  <c:v>34962</c:v>
                </c:pt>
                <c:pt idx="102">
                  <c:v>34969</c:v>
                </c:pt>
                <c:pt idx="103">
                  <c:v>34976</c:v>
                </c:pt>
                <c:pt idx="104">
                  <c:v>34983</c:v>
                </c:pt>
                <c:pt idx="105">
                  <c:v>34990</c:v>
                </c:pt>
                <c:pt idx="106">
                  <c:v>34997</c:v>
                </c:pt>
                <c:pt idx="107">
                  <c:v>35004</c:v>
                </c:pt>
                <c:pt idx="108">
                  <c:v>35220</c:v>
                </c:pt>
                <c:pt idx="109">
                  <c:v>35227</c:v>
                </c:pt>
                <c:pt idx="110">
                  <c:v>35234</c:v>
                </c:pt>
                <c:pt idx="111">
                  <c:v>35241</c:v>
                </c:pt>
                <c:pt idx="112">
                  <c:v>35248</c:v>
                </c:pt>
                <c:pt idx="113">
                  <c:v>35255</c:v>
                </c:pt>
                <c:pt idx="114">
                  <c:v>35262</c:v>
                </c:pt>
                <c:pt idx="115">
                  <c:v>35283</c:v>
                </c:pt>
                <c:pt idx="116">
                  <c:v>35290</c:v>
                </c:pt>
                <c:pt idx="117">
                  <c:v>35297</c:v>
                </c:pt>
                <c:pt idx="118">
                  <c:v>35304</c:v>
                </c:pt>
                <c:pt idx="119">
                  <c:v>35311</c:v>
                </c:pt>
                <c:pt idx="120">
                  <c:v>35318</c:v>
                </c:pt>
                <c:pt idx="121">
                  <c:v>35325</c:v>
                </c:pt>
                <c:pt idx="122">
                  <c:v>35332</c:v>
                </c:pt>
                <c:pt idx="123">
                  <c:v>35339</c:v>
                </c:pt>
                <c:pt idx="124">
                  <c:v>35346</c:v>
                </c:pt>
                <c:pt idx="125">
                  <c:v>35353</c:v>
                </c:pt>
                <c:pt idx="126">
                  <c:v>35360</c:v>
                </c:pt>
                <c:pt idx="127">
                  <c:v>35367</c:v>
                </c:pt>
                <c:pt idx="128">
                  <c:v>35567</c:v>
                </c:pt>
                <c:pt idx="129">
                  <c:v>35574</c:v>
                </c:pt>
                <c:pt idx="130">
                  <c:v>35582</c:v>
                </c:pt>
                <c:pt idx="131">
                  <c:v>35589</c:v>
                </c:pt>
                <c:pt idx="132">
                  <c:v>35596</c:v>
                </c:pt>
                <c:pt idx="133">
                  <c:v>35603</c:v>
                </c:pt>
                <c:pt idx="134">
                  <c:v>35610</c:v>
                </c:pt>
                <c:pt idx="135">
                  <c:v>35617</c:v>
                </c:pt>
                <c:pt idx="136">
                  <c:v>35624</c:v>
                </c:pt>
                <c:pt idx="137">
                  <c:v>35631</c:v>
                </c:pt>
                <c:pt idx="138">
                  <c:v>35638</c:v>
                </c:pt>
                <c:pt idx="139">
                  <c:v>35652</c:v>
                </c:pt>
                <c:pt idx="140">
                  <c:v>35659</c:v>
                </c:pt>
                <c:pt idx="141">
                  <c:v>35666</c:v>
                </c:pt>
                <c:pt idx="142">
                  <c:v>35687</c:v>
                </c:pt>
                <c:pt idx="143">
                  <c:v>35694</c:v>
                </c:pt>
                <c:pt idx="144">
                  <c:v>35701</c:v>
                </c:pt>
                <c:pt idx="145">
                  <c:v>35708</c:v>
                </c:pt>
                <c:pt idx="146">
                  <c:v>35715</c:v>
                </c:pt>
                <c:pt idx="147">
                  <c:v>35722</c:v>
                </c:pt>
                <c:pt idx="148">
                  <c:v>35729</c:v>
                </c:pt>
              </c:strCache>
            </c:strRef>
          </c:cat>
          <c:val>
            <c:numRef>
              <c:f>'Filter Gauge 7 data'!$AV$8:$AV$156</c:f>
              <c:numCache>
                <c:ptCount val="149"/>
                <c:pt idx="0">
                  <c:v>270.32576843446407</c:v>
                </c:pt>
                <c:pt idx="1">
                  <c:v>264.9687052078356</c:v>
                </c:pt>
                <c:pt idx="2">
                  <c:v>366.140707118968</c:v>
                </c:pt>
                <c:pt idx="3">
                  <c:v>305.5372670807454</c:v>
                </c:pt>
                <c:pt idx="4">
                  <c:v>1812.7175505653768</c:v>
                </c:pt>
                <c:pt idx="5">
                  <c:v>609.9740404523013</c:v>
                </c:pt>
                <c:pt idx="6">
                  <c:v>59.53909858257684</c:v>
                </c:pt>
                <c:pt idx="7">
                  <c:v>490.2877050485746</c:v>
                </c:pt>
                <c:pt idx="8">
                  <c:v>1106.3081700907787</c:v>
                </c:pt>
                <c:pt idx="9">
                  <c:v>4220.016483516483</c:v>
                </c:pt>
                <c:pt idx="10">
                  <c:v>484.8309444179009</c:v>
                </c:pt>
                <c:pt idx="11">
                  <c:v>410.3303073737857</c:v>
                </c:pt>
                <c:pt idx="12">
                  <c:v>238.64572384137603</c:v>
                </c:pt>
                <c:pt idx="13">
                  <c:v>180.75776397515529</c:v>
                </c:pt>
                <c:pt idx="14">
                  <c:v>1036.3029144768275</c:v>
                </c:pt>
                <c:pt idx="15">
                  <c:v>549.9889313584965</c:v>
                </c:pt>
                <c:pt idx="16">
                  <c:v>110.39847109412327</c:v>
                </c:pt>
                <c:pt idx="17">
                  <c:v>60.52683548335722</c:v>
                </c:pt>
                <c:pt idx="18">
                  <c:v>96.61140308966397</c:v>
                </c:pt>
                <c:pt idx="19">
                  <c:v>64.18522057652493</c:v>
                </c:pt>
                <c:pt idx="20">
                  <c:v>554.3963210702341</c:v>
                </c:pt>
                <c:pt idx="21">
                  <c:v>392.47212931995534</c:v>
                </c:pt>
                <c:pt idx="22">
                  <c:v>123.47611084567606</c:v>
                </c:pt>
                <c:pt idx="23">
                  <c:v>266.8790412486065</c:v>
                </c:pt>
                <c:pt idx="24">
                  <c:v>464.1448479057175</c:v>
                </c:pt>
                <c:pt idx="25">
                  <c:v>796.4291288421723</c:v>
                </c:pt>
                <c:pt idx="26">
                  <c:v>285.2623825449912</c:v>
                </c:pt>
                <c:pt idx="27">
                  <c:v>1057.8679726071032</c:v>
                </c:pt>
                <c:pt idx="28">
                  <c:v>1082.4213250517598</c:v>
                </c:pt>
                <c:pt idx="29">
                  <c:v>908.5539894887721</c:v>
                </c:pt>
                <c:pt idx="30">
                  <c:v>632.0015129797738</c:v>
                </c:pt>
                <c:pt idx="31">
                  <c:v>876.6375218983915</c:v>
                </c:pt>
                <c:pt idx="32">
                  <c:v>335.1182513139035</c:v>
                </c:pt>
                <c:pt idx="33">
                  <c:v>444.828635132983</c:v>
                </c:pt>
                <c:pt idx="34">
                  <c:v>331.6594999203695</c:v>
                </c:pt>
                <c:pt idx="35">
                  <c:v>171.9077082337952</c:v>
                </c:pt>
                <c:pt idx="36">
                  <c:v>928.2603121516166</c:v>
                </c:pt>
                <c:pt idx="37">
                  <c:v>1238.7230450708712</c:v>
                </c:pt>
                <c:pt idx="38">
                  <c:v>1984.506927854754</c:v>
                </c:pt>
                <c:pt idx="39">
                  <c:v>1073.7027392896957</c:v>
                </c:pt>
                <c:pt idx="40">
                  <c:v>150.08408982322027</c:v>
                </c:pt>
                <c:pt idx="41">
                  <c:v>3676.4994425863993</c:v>
                </c:pt>
                <c:pt idx="42">
                  <c:v>1078.5754100971492</c:v>
                </c:pt>
                <c:pt idx="43">
                  <c:v>315.2213728300685</c:v>
                </c:pt>
                <c:pt idx="44">
                  <c:v>1003.3665392578434</c:v>
                </c:pt>
                <c:pt idx="45">
                  <c:v>278.62780697563306</c:v>
                </c:pt>
                <c:pt idx="46">
                  <c:v>367.00430004777826</c:v>
                </c:pt>
                <c:pt idx="47">
                  <c:v>296.14636088549133</c:v>
                </c:pt>
                <c:pt idx="48">
                  <c:v>333.3402611880873</c:v>
                </c:pt>
                <c:pt idx="49">
                  <c:v>121.16706481923873</c:v>
                </c:pt>
                <c:pt idx="50">
                  <c:v>368.1871317088708</c:v>
                </c:pt>
                <c:pt idx="52">
                  <c:v>109.5102723363593</c:v>
                </c:pt>
                <c:pt idx="53">
                  <c:v>453.1109253065775</c:v>
                </c:pt>
                <c:pt idx="54">
                  <c:v>63.287705048574615</c:v>
                </c:pt>
                <c:pt idx="55">
                  <c:v>1039.2828475871954</c:v>
                </c:pt>
                <c:pt idx="56">
                  <c:v>300.90157668418533</c:v>
                </c:pt>
                <c:pt idx="57">
                  <c:v>439.32552954292083</c:v>
                </c:pt>
                <c:pt idx="58">
                  <c:v>807.9536550406115</c:v>
                </c:pt>
                <c:pt idx="59">
                  <c:v>622.3695652173913</c:v>
                </c:pt>
                <c:pt idx="60">
                  <c:v>1344.4767478897916</c:v>
                </c:pt>
                <c:pt idx="61">
                  <c:v>74.05175983436854</c:v>
                </c:pt>
                <c:pt idx="62">
                  <c:v>329.71086160216595</c:v>
                </c:pt>
                <c:pt idx="63">
                  <c:v>151.69612995699953</c:v>
                </c:pt>
                <c:pt idx="64">
                  <c:v>138.32298136645963</c:v>
                </c:pt>
                <c:pt idx="65">
                  <c:v>220.76493072145246</c:v>
                </c:pt>
                <c:pt idx="66">
                  <c:v>110.1680203854117</c:v>
                </c:pt>
                <c:pt idx="67">
                  <c:v>181.41081382385732</c:v>
                </c:pt>
                <c:pt idx="68">
                  <c:v>140.6128364389234</c:v>
                </c:pt>
                <c:pt idx="69">
                  <c:v>190.1661888835802</c:v>
                </c:pt>
                <c:pt idx="70">
                  <c:v>934.8913043478261</c:v>
                </c:pt>
                <c:pt idx="71">
                  <c:v>228.8896321070234</c:v>
                </c:pt>
                <c:pt idx="72">
                  <c:v>136.85101130753304</c:v>
                </c:pt>
                <c:pt idx="73">
                  <c:v>683.5414078674949</c:v>
                </c:pt>
                <c:pt idx="74">
                  <c:v>1381.7475712693104</c:v>
                </c:pt>
                <c:pt idx="75">
                  <c:v>556.5050167224081</c:v>
                </c:pt>
                <c:pt idx="76">
                  <c:v>285.5255613951266</c:v>
                </c:pt>
                <c:pt idx="77">
                  <c:v>202.1831501831502</c:v>
                </c:pt>
                <c:pt idx="78">
                  <c:v>522.9136805223761</c:v>
                </c:pt>
                <c:pt idx="79">
                  <c:v>176.1371237458194</c:v>
                </c:pt>
                <c:pt idx="80">
                  <c:v>509.85666507405637</c:v>
                </c:pt>
                <c:pt idx="81">
                  <c:v>626.5965121834687</c:v>
                </c:pt>
                <c:pt idx="82">
                  <c:v>309.0802675585284</c:v>
                </c:pt>
                <c:pt idx="83">
                  <c:v>210.5789934702978</c:v>
                </c:pt>
                <c:pt idx="84">
                  <c:v>709.6737537824495</c:v>
                </c:pt>
                <c:pt idx="85">
                  <c:v>198.09372511546425</c:v>
                </c:pt>
                <c:pt idx="86">
                  <c:v>602.1104475234911</c:v>
                </c:pt>
                <c:pt idx="87">
                  <c:v>476.62884217232045</c:v>
                </c:pt>
                <c:pt idx="88">
                  <c:v>271.1581462016245</c:v>
                </c:pt>
                <c:pt idx="89">
                  <c:v>274.13632744067525</c:v>
                </c:pt>
                <c:pt idx="90">
                  <c:v>506.8776078993471</c:v>
                </c:pt>
                <c:pt idx="91">
                  <c:v>557.345994585125</c:v>
                </c:pt>
                <c:pt idx="92">
                  <c:v>529.3682911291608</c:v>
                </c:pt>
                <c:pt idx="93">
                  <c:v>485.70058926580657</c:v>
                </c:pt>
                <c:pt idx="94">
                  <c:v>210.22368211498647</c:v>
                </c:pt>
                <c:pt idx="95">
                  <c:v>332.38023570632265</c:v>
                </c:pt>
                <c:pt idx="96">
                  <c:v>2715.775999362956</c:v>
                </c:pt>
                <c:pt idx="97">
                  <c:v>386.6530179964962</c:v>
                </c:pt>
                <c:pt idx="98">
                  <c:v>83.35894250676859</c:v>
                </c:pt>
                <c:pt idx="99">
                  <c:v>49.55250836120401</c:v>
                </c:pt>
                <c:pt idx="100">
                  <c:v>159.48573817486863</c:v>
                </c:pt>
                <c:pt idx="101">
                  <c:v>647.8969899665552</c:v>
                </c:pt>
                <c:pt idx="102">
                  <c:v>427.7523809523809</c:v>
                </c:pt>
                <c:pt idx="103">
                  <c:v>469.1838588947285</c:v>
                </c:pt>
                <c:pt idx="104">
                  <c:v>638.8466873706004</c:v>
                </c:pt>
                <c:pt idx="105">
                  <c:v>1010.5844879757924</c:v>
                </c:pt>
                <c:pt idx="106">
                  <c:v>178.361331422201</c:v>
                </c:pt>
                <c:pt idx="107">
                  <c:v>78.86359292881032</c:v>
                </c:pt>
                <c:pt idx="108">
                  <c:v>3391.8453575410094</c:v>
                </c:pt>
                <c:pt idx="109">
                  <c:v>1326.4818760949197</c:v>
                </c:pt>
                <c:pt idx="110">
                  <c:v>579.086430960344</c:v>
                </c:pt>
                <c:pt idx="111">
                  <c:v>485.2796544035674</c:v>
                </c:pt>
                <c:pt idx="112">
                  <c:v>116.1345039018952</c:v>
                </c:pt>
                <c:pt idx="113">
                  <c:v>936.620640229336</c:v>
                </c:pt>
                <c:pt idx="114">
                  <c:v>873.4370122630992</c:v>
                </c:pt>
                <c:pt idx="115">
                  <c:v>1346.2283803153368</c:v>
                </c:pt>
                <c:pt idx="116">
                  <c:v>600.681955725434</c:v>
                </c:pt>
                <c:pt idx="117">
                  <c:v>177.8896321070234</c:v>
                </c:pt>
                <c:pt idx="118">
                  <c:v>213.33540372670805</c:v>
                </c:pt>
                <c:pt idx="119">
                  <c:v>734.5357541009714</c:v>
                </c:pt>
                <c:pt idx="120">
                  <c:v>1653.1997133301481</c:v>
                </c:pt>
                <c:pt idx="122">
                  <c:v>2804.620082815735</c:v>
                </c:pt>
                <c:pt idx="123">
                  <c:v>680.582497212932</c:v>
                </c:pt>
                <c:pt idx="124">
                  <c:v>688.7174629718107</c:v>
                </c:pt>
                <c:pt idx="125">
                  <c:v>2966.9980092371397</c:v>
                </c:pt>
                <c:pt idx="126">
                  <c:v>543.4316212772735</c:v>
                </c:pt>
                <c:pt idx="127">
                  <c:v>824.7307055263577</c:v>
                </c:pt>
                <c:pt idx="128">
                  <c:v>752.2899187768753</c:v>
                </c:pt>
                <c:pt idx="129">
                  <c:v>2127.2342570473006</c:v>
                </c:pt>
                <c:pt idx="130">
                  <c:v>396.3594441790094</c:v>
                </c:pt>
                <c:pt idx="131">
                  <c:v>390.3433508520465</c:v>
                </c:pt>
                <c:pt idx="132">
                  <c:v>150.50923713967194</c:v>
                </c:pt>
                <c:pt idx="133">
                  <c:v>722.5201624462494</c:v>
                </c:pt>
                <c:pt idx="134">
                  <c:v>128.23698041089347</c:v>
                </c:pt>
                <c:pt idx="135">
                  <c:v>906.2820910973086</c:v>
                </c:pt>
                <c:pt idx="136">
                  <c:v>145.2723769708552</c:v>
                </c:pt>
                <c:pt idx="137">
                  <c:v>122.57836200031852</c:v>
                </c:pt>
                <c:pt idx="138">
                  <c:v>880.3233954451346</c:v>
                </c:pt>
                <c:pt idx="139">
                  <c:v>950.7648112756809</c:v>
                </c:pt>
                <c:pt idx="140">
                  <c:v>763.2006848224239</c:v>
                </c:pt>
                <c:pt idx="141">
                  <c:v>2212.697690715082</c:v>
                </c:pt>
                <c:pt idx="142">
                  <c:v>1678.9721532091096</c:v>
                </c:pt>
                <c:pt idx="144">
                  <c:v>2036.1541567128525</c:v>
                </c:pt>
                <c:pt idx="145">
                  <c:v>1148.0769756330624</c:v>
                </c:pt>
                <c:pt idx="146">
                  <c:v>747.7511291606943</c:v>
                </c:pt>
                <c:pt idx="147">
                  <c:v>1378.8898829431437</c:v>
                </c:pt>
                <c:pt idx="148">
                  <c:v>812.6574773053034</c:v>
                </c:pt>
              </c:numCache>
            </c:numRef>
          </c:val>
          <c:smooth val="0"/>
        </c:ser>
        <c:marker val="1"/>
        <c:axId val="14884924"/>
        <c:axId val="65841805"/>
      </c:lineChart>
      <c:dateAx>
        <c:axId val="14884924"/>
        <c:scaling>
          <c:orientation val="minMax"/>
          <c:max val="35796"/>
          <c:min val="32874"/>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001"/>
              <c:y val="-0.012"/>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65841805"/>
        <c:crosses val="autoZero"/>
        <c:auto val="0"/>
        <c:baseTimeUnit val="days"/>
        <c:majorUnit val="12"/>
        <c:majorTimeUnit val="months"/>
        <c:minorUnit val="12"/>
        <c:minorTimeUnit val="months"/>
        <c:noMultiLvlLbl val="0"/>
      </c:dateAx>
      <c:valAx>
        <c:axId val="65841805"/>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14884924"/>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Mist - Filter Gauge 7
Zn</a:t>
            </a:r>
          </a:p>
        </c:rich>
      </c:tx>
      <c:layout>
        <c:manualLayout>
          <c:xMode val="factor"/>
          <c:yMode val="factor"/>
          <c:x val="0.005"/>
          <c:y val="0"/>
        </c:manualLayout>
      </c:layout>
      <c:spPr>
        <a:noFill/>
        <a:ln>
          <a:noFill/>
        </a:ln>
      </c:spPr>
    </c:title>
    <c:plotArea>
      <c:layout>
        <c:manualLayout>
          <c:xMode val="edge"/>
          <c:yMode val="edge"/>
          <c:x val="0.029"/>
          <c:y val="0.19525"/>
          <c:w val="0.92125"/>
          <c:h val="0.6482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'Filter Gauge 7 data'!$B$98:$B$156</c:f>
              <c:strCache>
                <c:ptCount val="59"/>
                <c:pt idx="0">
                  <c:v>34857</c:v>
                </c:pt>
                <c:pt idx="1">
                  <c:v>34864</c:v>
                </c:pt>
                <c:pt idx="2">
                  <c:v>34878</c:v>
                </c:pt>
                <c:pt idx="3">
                  <c:v>34885</c:v>
                </c:pt>
                <c:pt idx="4">
                  <c:v>34892</c:v>
                </c:pt>
                <c:pt idx="5">
                  <c:v>34899</c:v>
                </c:pt>
                <c:pt idx="6">
                  <c:v>34927</c:v>
                </c:pt>
                <c:pt idx="7">
                  <c:v>34934</c:v>
                </c:pt>
                <c:pt idx="8">
                  <c:v>34941</c:v>
                </c:pt>
                <c:pt idx="9">
                  <c:v>34948</c:v>
                </c:pt>
                <c:pt idx="10">
                  <c:v>34955</c:v>
                </c:pt>
                <c:pt idx="11">
                  <c:v>34962</c:v>
                </c:pt>
                <c:pt idx="12">
                  <c:v>34969</c:v>
                </c:pt>
                <c:pt idx="13">
                  <c:v>34976</c:v>
                </c:pt>
                <c:pt idx="14">
                  <c:v>34983</c:v>
                </c:pt>
                <c:pt idx="15">
                  <c:v>34990</c:v>
                </c:pt>
                <c:pt idx="16">
                  <c:v>34997</c:v>
                </c:pt>
                <c:pt idx="17">
                  <c:v>35004</c:v>
                </c:pt>
                <c:pt idx="18">
                  <c:v>35220</c:v>
                </c:pt>
                <c:pt idx="19">
                  <c:v>35227</c:v>
                </c:pt>
                <c:pt idx="20">
                  <c:v>35234</c:v>
                </c:pt>
                <c:pt idx="21">
                  <c:v>35241</c:v>
                </c:pt>
                <c:pt idx="22">
                  <c:v>35248</c:v>
                </c:pt>
                <c:pt idx="23">
                  <c:v>35255</c:v>
                </c:pt>
                <c:pt idx="24">
                  <c:v>35262</c:v>
                </c:pt>
                <c:pt idx="25">
                  <c:v>35283</c:v>
                </c:pt>
                <c:pt idx="26">
                  <c:v>35290</c:v>
                </c:pt>
                <c:pt idx="27">
                  <c:v>35297</c:v>
                </c:pt>
                <c:pt idx="28">
                  <c:v>35304</c:v>
                </c:pt>
                <c:pt idx="29">
                  <c:v>35311</c:v>
                </c:pt>
                <c:pt idx="30">
                  <c:v>35318</c:v>
                </c:pt>
                <c:pt idx="31">
                  <c:v>35325</c:v>
                </c:pt>
                <c:pt idx="32">
                  <c:v>35332</c:v>
                </c:pt>
                <c:pt idx="33">
                  <c:v>35339</c:v>
                </c:pt>
                <c:pt idx="34">
                  <c:v>35346</c:v>
                </c:pt>
                <c:pt idx="35">
                  <c:v>35353</c:v>
                </c:pt>
                <c:pt idx="36">
                  <c:v>35360</c:v>
                </c:pt>
                <c:pt idx="37">
                  <c:v>35367</c:v>
                </c:pt>
                <c:pt idx="38">
                  <c:v>35567</c:v>
                </c:pt>
                <c:pt idx="39">
                  <c:v>35574</c:v>
                </c:pt>
                <c:pt idx="40">
                  <c:v>35582</c:v>
                </c:pt>
                <c:pt idx="41">
                  <c:v>35589</c:v>
                </c:pt>
                <c:pt idx="42">
                  <c:v>35596</c:v>
                </c:pt>
                <c:pt idx="43">
                  <c:v>35603</c:v>
                </c:pt>
                <c:pt idx="44">
                  <c:v>35610</c:v>
                </c:pt>
                <c:pt idx="45">
                  <c:v>35617</c:v>
                </c:pt>
                <c:pt idx="46">
                  <c:v>35624</c:v>
                </c:pt>
                <c:pt idx="47">
                  <c:v>35631</c:v>
                </c:pt>
                <c:pt idx="48">
                  <c:v>35638</c:v>
                </c:pt>
                <c:pt idx="49">
                  <c:v>35652</c:v>
                </c:pt>
                <c:pt idx="50">
                  <c:v>35659</c:v>
                </c:pt>
                <c:pt idx="51">
                  <c:v>35666</c:v>
                </c:pt>
                <c:pt idx="52">
                  <c:v>35687</c:v>
                </c:pt>
                <c:pt idx="53">
                  <c:v>35694</c:v>
                </c:pt>
                <c:pt idx="54">
                  <c:v>35701</c:v>
                </c:pt>
                <c:pt idx="55">
                  <c:v>35708</c:v>
                </c:pt>
                <c:pt idx="56">
                  <c:v>35715</c:v>
                </c:pt>
                <c:pt idx="57">
                  <c:v>35722</c:v>
                </c:pt>
                <c:pt idx="58">
                  <c:v>35729</c:v>
                </c:pt>
              </c:strCache>
            </c:strRef>
          </c:cat>
          <c:val>
            <c:numRef>
              <c:f>'Filter Gauge 7 data'!$AS$98:$AS$156</c:f>
              <c:numCache>
                <c:ptCount val="59"/>
                <c:pt idx="0">
                  <c:v>10.061538461538461</c:v>
                </c:pt>
                <c:pt idx="1">
                  <c:v>9.88923076923077</c:v>
                </c:pt>
                <c:pt idx="2">
                  <c:v>15.476923076923077</c:v>
                </c:pt>
                <c:pt idx="3">
                  <c:v>7.012307692307692</c:v>
                </c:pt>
                <c:pt idx="4">
                  <c:v>11.772307692307693</c:v>
                </c:pt>
                <c:pt idx="5">
                  <c:v>8.544615384615385</c:v>
                </c:pt>
                <c:pt idx="6">
                  <c:v>21.49846153846154</c:v>
                </c:pt>
                <c:pt idx="7">
                  <c:v>12.88923076923077</c:v>
                </c:pt>
                <c:pt idx="8">
                  <c:v>9.187692307692306</c:v>
                </c:pt>
                <c:pt idx="9">
                  <c:v>9.827692307692308</c:v>
                </c:pt>
                <c:pt idx="10">
                  <c:v>19.759999999999998</c:v>
                </c:pt>
                <c:pt idx="11">
                  <c:v>8.181538461538462</c:v>
                </c:pt>
                <c:pt idx="12">
                  <c:v>9.883076923076922</c:v>
                </c:pt>
                <c:pt idx="13">
                  <c:v>6.618461538461539</c:v>
                </c:pt>
                <c:pt idx="14">
                  <c:v>14.35076923076923</c:v>
                </c:pt>
                <c:pt idx="15">
                  <c:v>14.32</c:v>
                </c:pt>
                <c:pt idx="16">
                  <c:v>4.6523076923076925</c:v>
                </c:pt>
                <c:pt idx="17">
                  <c:v>9.713846153846152</c:v>
                </c:pt>
                <c:pt idx="18">
                  <c:v>20.372307692307693</c:v>
                </c:pt>
                <c:pt idx="19">
                  <c:v>19.587692307692308</c:v>
                </c:pt>
                <c:pt idx="20">
                  <c:v>17.338461538461537</c:v>
                </c:pt>
                <c:pt idx="21">
                  <c:v>13.793846153846154</c:v>
                </c:pt>
                <c:pt idx="22">
                  <c:v>11.744615384615384</c:v>
                </c:pt>
                <c:pt idx="23">
                  <c:v>11.867692307692307</c:v>
                </c:pt>
                <c:pt idx="24">
                  <c:v>12.13846153846154</c:v>
                </c:pt>
                <c:pt idx="25">
                  <c:v>32.279999999999994</c:v>
                </c:pt>
                <c:pt idx="26">
                  <c:v>36.673846153846156</c:v>
                </c:pt>
                <c:pt idx="27">
                  <c:v>28.61230769230769</c:v>
                </c:pt>
                <c:pt idx="28">
                  <c:v>12.84</c:v>
                </c:pt>
                <c:pt idx="29">
                  <c:v>25.335384615384616</c:v>
                </c:pt>
                <c:pt idx="30">
                  <c:v>19.624615384615385</c:v>
                </c:pt>
                <c:pt idx="31">
                  <c:v>83.34461538461538</c:v>
                </c:pt>
                <c:pt idx="32">
                  <c:v>19.363076923076925</c:v>
                </c:pt>
                <c:pt idx="33">
                  <c:v>9.538461538461538</c:v>
                </c:pt>
                <c:pt idx="34">
                  <c:v>12.396923076923077</c:v>
                </c:pt>
                <c:pt idx="35">
                  <c:v>20.095384615384617</c:v>
                </c:pt>
                <c:pt idx="36">
                  <c:v>7.252307692307692</c:v>
                </c:pt>
                <c:pt idx="37">
                  <c:v>9.20923076923077</c:v>
                </c:pt>
                <c:pt idx="38">
                  <c:v>15.2</c:v>
                </c:pt>
                <c:pt idx="39">
                  <c:v>22.39076923076923</c:v>
                </c:pt>
                <c:pt idx="40">
                  <c:v>13.901538461538461</c:v>
                </c:pt>
                <c:pt idx="41">
                  <c:v>19.363076923076925</c:v>
                </c:pt>
                <c:pt idx="42">
                  <c:v>6.43076923076923</c:v>
                </c:pt>
                <c:pt idx="43">
                  <c:v>12.769230769230768</c:v>
                </c:pt>
                <c:pt idx="44">
                  <c:v>19.873846153846156</c:v>
                </c:pt>
                <c:pt idx="45">
                  <c:v>34.15384615384616</c:v>
                </c:pt>
                <c:pt idx="46">
                  <c:v>14.452307692307693</c:v>
                </c:pt>
                <c:pt idx="47">
                  <c:v>12.052307692307693</c:v>
                </c:pt>
                <c:pt idx="48">
                  <c:v>9.2</c:v>
                </c:pt>
                <c:pt idx="49">
                  <c:v>31.938461538461542</c:v>
                </c:pt>
                <c:pt idx="50">
                  <c:v>15.178461538461539</c:v>
                </c:pt>
                <c:pt idx="51">
                  <c:v>14.396923076923077</c:v>
                </c:pt>
                <c:pt idx="52">
                  <c:v>10.04923076923077</c:v>
                </c:pt>
                <c:pt idx="53">
                  <c:v>57.66153846153846</c:v>
                </c:pt>
                <c:pt idx="54">
                  <c:v>20.22153846153846</c:v>
                </c:pt>
                <c:pt idx="55">
                  <c:v>20.87076923076923</c:v>
                </c:pt>
                <c:pt idx="56">
                  <c:v>13.061538461538461</c:v>
                </c:pt>
                <c:pt idx="57">
                  <c:v>12.886153846153846</c:v>
                </c:pt>
                <c:pt idx="58">
                  <c:v>23.104615384615386</c:v>
                </c:pt>
              </c:numCache>
            </c:numRef>
          </c:val>
          <c:smooth val="0"/>
        </c:ser>
        <c:marker val="1"/>
        <c:axId val="10091210"/>
        <c:axId val="51451267"/>
      </c:lineChart>
      <c:dateAx>
        <c:axId val="10091210"/>
        <c:scaling>
          <c:orientation val="minMax"/>
          <c:max val="35796"/>
          <c:min val="34700"/>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00275"/>
              <c:y val="-0.00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51451267"/>
        <c:crosses val="autoZero"/>
        <c:auto val="0"/>
        <c:baseTimeUnit val="days"/>
        <c:majorUnit val="12"/>
        <c:majorTimeUnit val="months"/>
        <c:minorUnit val="12"/>
        <c:minorTimeUnit val="months"/>
        <c:noMultiLvlLbl val="0"/>
      </c:dateAx>
      <c:valAx>
        <c:axId val="51451267"/>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575"/>
              <c:y val="0.0035"/>
            </c:manualLayout>
          </c:layout>
          <c:overlay val="0"/>
          <c:spPr>
            <a:noFill/>
            <a:ln>
              <a:noFill/>
            </a:ln>
          </c:spPr>
        </c:title>
        <c:delete val="0"/>
        <c:numFmt formatCode="0" sourceLinked="0"/>
        <c:majorTickMark val="out"/>
        <c:minorTickMark val="none"/>
        <c:tickLblPos val="nextTo"/>
        <c:spPr>
          <a:ln w="3175">
            <a:solidFill>
              <a:srgbClr val="000000"/>
            </a:solidFill>
          </a:ln>
        </c:spPr>
        <c:crossAx val="10091210"/>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Mist - Filter Gauge 7
Ca</a:t>
            </a:r>
          </a:p>
        </c:rich>
      </c:tx>
      <c:layout>
        <c:manualLayout>
          <c:xMode val="factor"/>
          <c:yMode val="factor"/>
          <c:x val="0.00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'Filter Gauge 7 data'!$B$8:$B$156</c:f>
              <c:strCache>
                <c:ptCount val="149"/>
                <c:pt idx="0">
                  <c:v>33100</c:v>
                </c:pt>
                <c:pt idx="1">
                  <c:v>33107</c:v>
                </c:pt>
                <c:pt idx="2">
                  <c:v>33114</c:v>
                </c:pt>
                <c:pt idx="3">
                  <c:v>33122</c:v>
                </c:pt>
                <c:pt idx="4">
                  <c:v>33126</c:v>
                </c:pt>
                <c:pt idx="5">
                  <c:v>33138</c:v>
                </c:pt>
                <c:pt idx="6">
                  <c:v>33144</c:v>
                </c:pt>
                <c:pt idx="7">
                  <c:v>33149</c:v>
                </c:pt>
                <c:pt idx="8">
                  <c:v>33156</c:v>
                </c:pt>
                <c:pt idx="9">
                  <c:v>33163</c:v>
                </c:pt>
                <c:pt idx="10">
                  <c:v>33170</c:v>
                </c:pt>
                <c:pt idx="11">
                  <c:v>33177</c:v>
                </c:pt>
                <c:pt idx="12">
                  <c:v>33363</c:v>
                </c:pt>
                <c:pt idx="13">
                  <c:v>33373</c:v>
                </c:pt>
                <c:pt idx="14">
                  <c:v>33380</c:v>
                </c:pt>
                <c:pt idx="15">
                  <c:v>33387</c:v>
                </c:pt>
                <c:pt idx="16">
                  <c:v>33394</c:v>
                </c:pt>
                <c:pt idx="17">
                  <c:v>33401</c:v>
                </c:pt>
                <c:pt idx="18">
                  <c:v>33408</c:v>
                </c:pt>
                <c:pt idx="19">
                  <c:v>33415</c:v>
                </c:pt>
                <c:pt idx="20">
                  <c:v>33422</c:v>
                </c:pt>
                <c:pt idx="21">
                  <c:v>33429</c:v>
                </c:pt>
                <c:pt idx="22">
                  <c:v>33436</c:v>
                </c:pt>
                <c:pt idx="23">
                  <c:v>33443</c:v>
                </c:pt>
                <c:pt idx="24">
                  <c:v>33450</c:v>
                </c:pt>
                <c:pt idx="25">
                  <c:v>33457</c:v>
                </c:pt>
                <c:pt idx="26">
                  <c:v>33464</c:v>
                </c:pt>
                <c:pt idx="27">
                  <c:v>33471</c:v>
                </c:pt>
                <c:pt idx="28">
                  <c:v>33485</c:v>
                </c:pt>
                <c:pt idx="29">
                  <c:v>33492</c:v>
                </c:pt>
                <c:pt idx="30">
                  <c:v>33499</c:v>
                </c:pt>
                <c:pt idx="31">
                  <c:v>33513</c:v>
                </c:pt>
                <c:pt idx="32">
                  <c:v>33520</c:v>
                </c:pt>
                <c:pt idx="33">
                  <c:v>33527</c:v>
                </c:pt>
                <c:pt idx="34">
                  <c:v>33534</c:v>
                </c:pt>
                <c:pt idx="35">
                  <c:v>33744</c:v>
                </c:pt>
                <c:pt idx="36">
                  <c:v>33751</c:v>
                </c:pt>
                <c:pt idx="37">
                  <c:v>33758</c:v>
                </c:pt>
                <c:pt idx="38">
                  <c:v>33765</c:v>
                </c:pt>
                <c:pt idx="39">
                  <c:v>33772</c:v>
                </c:pt>
                <c:pt idx="40">
                  <c:v>33779</c:v>
                </c:pt>
                <c:pt idx="41">
                  <c:v>33786</c:v>
                </c:pt>
                <c:pt idx="42">
                  <c:v>33793</c:v>
                </c:pt>
                <c:pt idx="43">
                  <c:v>33800</c:v>
                </c:pt>
                <c:pt idx="44">
                  <c:v>33807</c:v>
                </c:pt>
                <c:pt idx="45">
                  <c:v>33814</c:v>
                </c:pt>
                <c:pt idx="46">
                  <c:v>33821</c:v>
                </c:pt>
                <c:pt idx="47">
                  <c:v>33828</c:v>
                </c:pt>
                <c:pt idx="48">
                  <c:v>33835</c:v>
                </c:pt>
                <c:pt idx="49">
                  <c:v>33842</c:v>
                </c:pt>
                <c:pt idx="50">
                  <c:v>33849</c:v>
                </c:pt>
                <c:pt idx="51">
                  <c:v>33856</c:v>
                </c:pt>
                <c:pt idx="52">
                  <c:v>33863</c:v>
                </c:pt>
                <c:pt idx="53">
                  <c:v>33870</c:v>
                </c:pt>
                <c:pt idx="54">
                  <c:v>33877</c:v>
                </c:pt>
                <c:pt idx="55">
                  <c:v>33884</c:v>
                </c:pt>
                <c:pt idx="56">
                  <c:v>33891</c:v>
                </c:pt>
                <c:pt idx="57">
                  <c:v>33898</c:v>
                </c:pt>
                <c:pt idx="58">
                  <c:v>34117</c:v>
                </c:pt>
                <c:pt idx="59">
                  <c:v>34125</c:v>
                </c:pt>
                <c:pt idx="60">
                  <c:v>34132</c:v>
                </c:pt>
                <c:pt idx="61">
                  <c:v>34139</c:v>
                </c:pt>
                <c:pt idx="62">
                  <c:v>34146</c:v>
                </c:pt>
                <c:pt idx="63">
                  <c:v>34168</c:v>
                </c:pt>
                <c:pt idx="64">
                  <c:v>34174</c:v>
                </c:pt>
                <c:pt idx="65">
                  <c:v>34181</c:v>
                </c:pt>
                <c:pt idx="66">
                  <c:v>34188</c:v>
                </c:pt>
                <c:pt idx="67">
                  <c:v>34202</c:v>
                </c:pt>
                <c:pt idx="68">
                  <c:v>34209</c:v>
                </c:pt>
                <c:pt idx="69">
                  <c:v>34216</c:v>
                </c:pt>
                <c:pt idx="70">
                  <c:v>34223</c:v>
                </c:pt>
                <c:pt idx="71">
                  <c:v>34230</c:v>
                </c:pt>
                <c:pt idx="72">
                  <c:v>34237</c:v>
                </c:pt>
                <c:pt idx="73">
                  <c:v>34251</c:v>
                </c:pt>
                <c:pt idx="74">
                  <c:v>34490</c:v>
                </c:pt>
                <c:pt idx="75">
                  <c:v>34497</c:v>
                </c:pt>
                <c:pt idx="76">
                  <c:v>34504</c:v>
                </c:pt>
                <c:pt idx="77">
                  <c:v>34511</c:v>
                </c:pt>
                <c:pt idx="78">
                  <c:v>34518</c:v>
                </c:pt>
                <c:pt idx="79">
                  <c:v>34525</c:v>
                </c:pt>
                <c:pt idx="80">
                  <c:v>34532</c:v>
                </c:pt>
                <c:pt idx="81">
                  <c:v>34539</c:v>
                </c:pt>
                <c:pt idx="82">
                  <c:v>34546</c:v>
                </c:pt>
                <c:pt idx="83">
                  <c:v>34553</c:v>
                </c:pt>
                <c:pt idx="84">
                  <c:v>34560</c:v>
                </c:pt>
                <c:pt idx="85">
                  <c:v>34567</c:v>
                </c:pt>
                <c:pt idx="86">
                  <c:v>34574</c:v>
                </c:pt>
                <c:pt idx="87">
                  <c:v>34609</c:v>
                </c:pt>
                <c:pt idx="88">
                  <c:v>34623</c:v>
                </c:pt>
                <c:pt idx="89">
                  <c:v>34637</c:v>
                </c:pt>
                <c:pt idx="90">
                  <c:v>34857</c:v>
                </c:pt>
                <c:pt idx="91">
                  <c:v>34864</c:v>
                </c:pt>
                <c:pt idx="92">
                  <c:v>34878</c:v>
                </c:pt>
                <c:pt idx="93">
                  <c:v>34885</c:v>
                </c:pt>
                <c:pt idx="94">
                  <c:v>34892</c:v>
                </c:pt>
                <c:pt idx="95">
                  <c:v>34899</c:v>
                </c:pt>
                <c:pt idx="96">
                  <c:v>34927</c:v>
                </c:pt>
                <c:pt idx="97">
                  <c:v>34934</c:v>
                </c:pt>
                <c:pt idx="98">
                  <c:v>34941</c:v>
                </c:pt>
                <c:pt idx="99">
                  <c:v>34948</c:v>
                </c:pt>
                <c:pt idx="100">
                  <c:v>34955</c:v>
                </c:pt>
                <c:pt idx="101">
                  <c:v>34962</c:v>
                </c:pt>
                <c:pt idx="102">
                  <c:v>34969</c:v>
                </c:pt>
                <c:pt idx="103">
                  <c:v>34976</c:v>
                </c:pt>
                <c:pt idx="104">
                  <c:v>34983</c:v>
                </c:pt>
                <c:pt idx="105">
                  <c:v>34990</c:v>
                </c:pt>
                <c:pt idx="106">
                  <c:v>34997</c:v>
                </c:pt>
                <c:pt idx="107">
                  <c:v>35004</c:v>
                </c:pt>
                <c:pt idx="108">
                  <c:v>35220</c:v>
                </c:pt>
                <c:pt idx="109">
                  <c:v>35227</c:v>
                </c:pt>
                <c:pt idx="110">
                  <c:v>35234</c:v>
                </c:pt>
                <c:pt idx="111">
                  <c:v>35241</c:v>
                </c:pt>
                <c:pt idx="112">
                  <c:v>35248</c:v>
                </c:pt>
                <c:pt idx="113">
                  <c:v>35255</c:v>
                </c:pt>
                <c:pt idx="114">
                  <c:v>35262</c:v>
                </c:pt>
                <c:pt idx="115">
                  <c:v>35283</c:v>
                </c:pt>
                <c:pt idx="116">
                  <c:v>35290</c:v>
                </c:pt>
                <c:pt idx="117">
                  <c:v>35297</c:v>
                </c:pt>
                <c:pt idx="118">
                  <c:v>35304</c:v>
                </c:pt>
                <c:pt idx="119">
                  <c:v>35311</c:v>
                </c:pt>
                <c:pt idx="120">
                  <c:v>35318</c:v>
                </c:pt>
                <c:pt idx="121">
                  <c:v>35325</c:v>
                </c:pt>
                <c:pt idx="122">
                  <c:v>35332</c:v>
                </c:pt>
                <c:pt idx="123">
                  <c:v>35339</c:v>
                </c:pt>
                <c:pt idx="124">
                  <c:v>35346</c:v>
                </c:pt>
                <c:pt idx="125">
                  <c:v>35353</c:v>
                </c:pt>
                <c:pt idx="126">
                  <c:v>35360</c:v>
                </c:pt>
                <c:pt idx="127">
                  <c:v>35367</c:v>
                </c:pt>
                <c:pt idx="128">
                  <c:v>35567</c:v>
                </c:pt>
                <c:pt idx="129">
                  <c:v>35574</c:v>
                </c:pt>
                <c:pt idx="130">
                  <c:v>35582</c:v>
                </c:pt>
                <c:pt idx="131">
                  <c:v>35589</c:v>
                </c:pt>
                <c:pt idx="132">
                  <c:v>35596</c:v>
                </c:pt>
                <c:pt idx="133">
                  <c:v>35603</c:v>
                </c:pt>
                <c:pt idx="134">
                  <c:v>35610</c:v>
                </c:pt>
                <c:pt idx="135">
                  <c:v>35617</c:v>
                </c:pt>
                <c:pt idx="136">
                  <c:v>35624</c:v>
                </c:pt>
                <c:pt idx="137">
                  <c:v>35631</c:v>
                </c:pt>
                <c:pt idx="138">
                  <c:v>35638</c:v>
                </c:pt>
                <c:pt idx="139">
                  <c:v>35652</c:v>
                </c:pt>
                <c:pt idx="140">
                  <c:v>35659</c:v>
                </c:pt>
                <c:pt idx="141">
                  <c:v>35666</c:v>
                </c:pt>
                <c:pt idx="142">
                  <c:v>35687</c:v>
                </c:pt>
                <c:pt idx="143">
                  <c:v>35694</c:v>
                </c:pt>
                <c:pt idx="144">
                  <c:v>35701</c:v>
                </c:pt>
                <c:pt idx="145">
                  <c:v>35708</c:v>
                </c:pt>
                <c:pt idx="146">
                  <c:v>35715</c:v>
                </c:pt>
                <c:pt idx="147">
                  <c:v>35722</c:v>
                </c:pt>
                <c:pt idx="148">
                  <c:v>35729</c:v>
                </c:pt>
              </c:strCache>
            </c:strRef>
          </c:cat>
          <c:val>
            <c:numRef>
              <c:f>'Filter Gauge 7 data'!$AK$8:$AK$156</c:f>
              <c:numCache>
                <c:ptCount val="149"/>
                <c:pt idx="0">
                  <c:v>20</c:v>
                </c:pt>
                <c:pt idx="1">
                  <c:v>201.5</c:v>
                </c:pt>
                <c:pt idx="2">
                  <c:v>20.499999999999996</c:v>
                </c:pt>
                <c:pt idx="3">
                  <c:v>15.5</c:v>
                </c:pt>
                <c:pt idx="4">
                  <c:v>79</c:v>
                </c:pt>
                <c:pt idx="5">
                  <c:v>27.000000000000004</c:v>
                </c:pt>
                <c:pt idx="6">
                  <c:v>11</c:v>
                </c:pt>
                <c:pt idx="7">
                  <c:v>18</c:v>
                </c:pt>
                <c:pt idx="8">
                  <c:v>146</c:v>
                </c:pt>
                <c:pt idx="9">
                  <c:v>197.5</c:v>
                </c:pt>
                <c:pt idx="10">
                  <c:v>51.00000000000001</c:v>
                </c:pt>
                <c:pt idx="11">
                  <c:v>16</c:v>
                </c:pt>
                <c:pt idx="12">
                  <c:v>26.500000000000004</c:v>
                </c:pt>
                <c:pt idx="13">
                  <c:v>13.500000000000002</c:v>
                </c:pt>
                <c:pt idx="14">
                  <c:v>51.50000000000001</c:v>
                </c:pt>
                <c:pt idx="15">
                  <c:v>26.500000000000004</c:v>
                </c:pt>
                <c:pt idx="16">
                  <c:v>10.499999999999998</c:v>
                </c:pt>
                <c:pt idx="17">
                  <c:v>5</c:v>
                </c:pt>
                <c:pt idx="18">
                  <c:v>10</c:v>
                </c:pt>
                <c:pt idx="19">
                  <c:v>9</c:v>
                </c:pt>
                <c:pt idx="20">
                  <c:v>100.49999999999999</c:v>
                </c:pt>
                <c:pt idx="21">
                  <c:v>40.5</c:v>
                </c:pt>
                <c:pt idx="22">
                  <c:v>23</c:v>
                </c:pt>
                <c:pt idx="23">
                  <c:v>25.500000000000004</c:v>
                </c:pt>
                <c:pt idx="24">
                  <c:v>183</c:v>
                </c:pt>
                <c:pt idx="25">
                  <c:v>40.5</c:v>
                </c:pt>
                <c:pt idx="26">
                  <c:v>16.5</c:v>
                </c:pt>
                <c:pt idx="27">
                  <c:v>185</c:v>
                </c:pt>
                <c:pt idx="28">
                  <c:v>414</c:v>
                </c:pt>
                <c:pt idx="29">
                  <c:v>57.99999999999999</c:v>
                </c:pt>
                <c:pt idx="30">
                  <c:v>25</c:v>
                </c:pt>
                <c:pt idx="31">
                  <c:v>34.49999999999999</c:v>
                </c:pt>
                <c:pt idx="32">
                  <c:v>51.50000000000001</c:v>
                </c:pt>
                <c:pt idx="33">
                  <c:v>16</c:v>
                </c:pt>
                <c:pt idx="34">
                  <c:v>36.5</c:v>
                </c:pt>
                <c:pt idx="35">
                  <c:v>16.5</c:v>
                </c:pt>
                <c:pt idx="36">
                  <c:v>506</c:v>
                </c:pt>
                <c:pt idx="37">
                  <c:v>125.5</c:v>
                </c:pt>
                <c:pt idx="38">
                  <c:v>254</c:v>
                </c:pt>
                <c:pt idx="39">
                  <c:v>56.49999999999999</c:v>
                </c:pt>
                <c:pt idx="40">
                  <c:v>9.5</c:v>
                </c:pt>
                <c:pt idx="41">
                  <c:v>132.5</c:v>
                </c:pt>
                <c:pt idx="42">
                  <c:v>40</c:v>
                </c:pt>
                <c:pt idx="43">
                  <c:v>32.5</c:v>
                </c:pt>
                <c:pt idx="44">
                  <c:v>47</c:v>
                </c:pt>
                <c:pt idx="45">
                  <c:v>17</c:v>
                </c:pt>
                <c:pt idx="46">
                  <c:v>19</c:v>
                </c:pt>
                <c:pt idx="47">
                  <c:v>17.499999999999996</c:v>
                </c:pt>
                <c:pt idx="48">
                  <c:v>24</c:v>
                </c:pt>
                <c:pt idx="49">
                  <c:v>6.500000000000001</c:v>
                </c:pt>
                <c:pt idx="50">
                  <c:v>14.499999999999998</c:v>
                </c:pt>
                <c:pt idx="52">
                  <c:v>33</c:v>
                </c:pt>
                <c:pt idx="53">
                  <c:v>213</c:v>
                </c:pt>
                <c:pt idx="54">
                  <c:v>9</c:v>
                </c:pt>
                <c:pt idx="55">
                  <c:v>40</c:v>
                </c:pt>
                <c:pt idx="56">
                  <c:v>14.000000000000002</c:v>
                </c:pt>
                <c:pt idx="57">
                  <c:v>19.5</c:v>
                </c:pt>
                <c:pt idx="58">
                  <c:v>47.5</c:v>
                </c:pt>
                <c:pt idx="59">
                  <c:v>56.49999999999999</c:v>
                </c:pt>
                <c:pt idx="60">
                  <c:v>60.5</c:v>
                </c:pt>
                <c:pt idx="61">
                  <c:v>6.500000000000001</c:v>
                </c:pt>
                <c:pt idx="62">
                  <c:v>20.999999999999996</c:v>
                </c:pt>
                <c:pt idx="63">
                  <c:v>11.5</c:v>
                </c:pt>
                <c:pt idx="64">
                  <c:v>7.5</c:v>
                </c:pt>
                <c:pt idx="65">
                  <c:v>14.000000000000002</c:v>
                </c:pt>
                <c:pt idx="66">
                  <c:v>7.5</c:v>
                </c:pt>
                <c:pt idx="67">
                  <c:v>9.5</c:v>
                </c:pt>
                <c:pt idx="68">
                  <c:v>10</c:v>
                </c:pt>
                <c:pt idx="69">
                  <c:v>14.000000000000002</c:v>
                </c:pt>
                <c:pt idx="70">
                  <c:v>44</c:v>
                </c:pt>
                <c:pt idx="71">
                  <c:v>23.5</c:v>
                </c:pt>
                <c:pt idx="72">
                  <c:v>7.5</c:v>
                </c:pt>
                <c:pt idx="73">
                  <c:v>25</c:v>
                </c:pt>
                <c:pt idx="74">
                  <c:v>51.00000000000001</c:v>
                </c:pt>
                <c:pt idx="75">
                  <c:v>24</c:v>
                </c:pt>
                <c:pt idx="76">
                  <c:v>21.5</c:v>
                </c:pt>
                <c:pt idx="77">
                  <c:v>14.000000000000002</c:v>
                </c:pt>
                <c:pt idx="78">
                  <c:v>138.99999999999997</c:v>
                </c:pt>
                <c:pt idx="79">
                  <c:v>32</c:v>
                </c:pt>
                <c:pt idx="80">
                  <c:v>102.00000000000001</c:v>
                </c:pt>
                <c:pt idx="81">
                  <c:v>60.5</c:v>
                </c:pt>
                <c:pt idx="82">
                  <c:v>55.50000000000001</c:v>
                </c:pt>
                <c:pt idx="83">
                  <c:v>13.500000000000002</c:v>
                </c:pt>
                <c:pt idx="84">
                  <c:v>36</c:v>
                </c:pt>
                <c:pt idx="85">
                  <c:v>19</c:v>
                </c:pt>
                <c:pt idx="86">
                  <c:v>27.500000000000004</c:v>
                </c:pt>
                <c:pt idx="87">
                  <c:v>28.999999999999996</c:v>
                </c:pt>
                <c:pt idx="88">
                  <c:v>19</c:v>
                </c:pt>
                <c:pt idx="89">
                  <c:v>15</c:v>
                </c:pt>
                <c:pt idx="90">
                  <c:v>22.5</c:v>
                </c:pt>
                <c:pt idx="91">
                  <c:v>34</c:v>
                </c:pt>
                <c:pt idx="92">
                  <c:v>27.500000000000004</c:v>
                </c:pt>
                <c:pt idx="93">
                  <c:v>43.5</c:v>
                </c:pt>
                <c:pt idx="94">
                  <c:v>18</c:v>
                </c:pt>
                <c:pt idx="95">
                  <c:v>16</c:v>
                </c:pt>
                <c:pt idx="96">
                  <c:v>565.0000000000001</c:v>
                </c:pt>
                <c:pt idx="97">
                  <c:v>29.199999999999996</c:v>
                </c:pt>
                <c:pt idx="98">
                  <c:v>6.95</c:v>
                </c:pt>
                <c:pt idx="99">
                  <c:v>4.3</c:v>
                </c:pt>
                <c:pt idx="100">
                  <c:v>21.05</c:v>
                </c:pt>
                <c:pt idx="101">
                  <c:v>25.55</c:v>
                </c:pt>
                <c:pt idx="102">
                  <c:v>18.8</c:v>
                </c:pt>
                <c:pt idx="103">
                  <c:v>33.300000000000004</c:v>
                </c:pt>
                <c:pt idx="104">
                  <c:v>54.15</c:v>
                </c:pt>
                <c:pt idx="105">
                  <c:v>60.75000000000001</c:v>
                </c:pt>
                <c:pt idx="106">
                  <c:v>9.950000000000001</c:v>
                </c:pt>
                <c:pt idx="107">
                  <c:v>8.749999999999998</c:v>
                </c:pt>
                <c:pt idx="108">
                  <c:v>294</c:v>
                </c:pt>
                <c:pt idx="109">
                  <c:v>117.05000000000001</c:v>
                </c:pt>
                <c:pt idx="110">
                  <c:v>23.549999999999997</c:v>
                </c:pt>
                <c:pt idx="111">
                  <c:v>19.05</c:v>
                </c:pt>
                <c:pt idx="112">
                  <c:v>5.949999999999999</c:v>
                </c:pt>
                <c:pt idx="113">
                  <c:v>54.00000000000001</c:v>
                </c:pt>
                <c:pt idx="114">
                  <c:v>33.5</c:v>
                </c:pt>
                <c:pt idx="115">
                  <c:v>406</c:v>
                </c:pt>
                <c:pt idx="116">
                  <c:v>232.5</c:v>
                </c:pt>
                <c:pt idx="117">
                  <c:v>10.499999999999998</c:v>
                </c:pt>
                <c:pt idx="118">
                  <c:v>10</c:v>
                </c:pt>
                <c:pt idx="119">
                  <c:v>32.5</c:v>
                </c:pt>
                <c:pt idx="120">
                  <c:v>67</c:v>
                </c:pt>
                <c:pt idx="121">
                  <c:v>1020.5</c:v>
                </c:pt>
                <c:pt idx="122">
                  <c:v>102.00000000000001</c:v>
                </c:pt>
                <c:pt idx="123">
                  <c:v>26.500000000000004</c:v>
                </c:pt>
                <c:pt idx="124">
                  <c:v>76.05</c:v>
                </c:pt>
                <c:pt idx="125">
                  <c:v>105.00000000000001</c:v>
                </c:pt>
                <c:pt idx="126">
                  <c:v>19.849999999999998</c:v>
                </c:pt>
                <c:pt idx="127">
                  <c:v>31.150000000000002</c:v>
                </c:pt>
                <c:pt idx="128">
                  <c:v>34.85</c:v>
                </c:pt>
                <c:pt idx="129">
                  <c:v>160.85</c:v>
                </c:pt>
                <c:pt idx="130">
                  <c:v>50.3</c:v>
                </c:pt>
                <c:pt idx="131">
                  <c:v>22.6</c:v>
                </c:pt>
                <c:pt idx="132">
                  <c:v>6</c:v>
                </c:pt>
                <c:pt idx="133">
                  <c:v>28.4</c:v>
                </c:pt>
                <c:pt idx="134">
                  <c:v>18.25</c:v>
                </c:pt>
                <c:pt idx="135">
                  <c:v>283.5</c:v>
                </c:pt>
                <c:pt idx="136">
                  <c:v>14.22</c:v>
                </c:pt>
                <c:pt idx="137">
                  <c:v>20.014999999999997</c:v>
                </c:pt>
                <c:pt idx="138">
                  <c:v>133.55</c:v>
                </c:pt>
                <c:pt idx="139">
                  <c:v>345.8</c:v>
                </c:pt>
                <c:pt idx="140">
                  <c:v>100.55</c:v>
                </c:pt>
                <c:pt idx="141">
                  <c:v>99.45000000000002</c:v>
                </c:pt>
                <c:pt idx="142">
                  <c:v>61.699999999999996</c:v>
                </c:pt>
                <c:pt idx="143">
                  <c:v>333.2</c:v>
                </c:pt>
                <c:pt idx="144">
                  <c:v>89.55</c:v>
                </c:pt>
                <c:pt idx="145">
                  <c:v>45.72</c:v>
                </c:pt>
                <c:pt idx="146">
                  <c:v>26.71</c:v>
                </c:pt>
                <c:pt idx="147">
                  <c:v>46.875</c:v>
                </c:pt>
                <c:pt idx="148">
                  <c:v>51.64999999999999</c:v>
                </c:pt>
              </c:numCache>
            </c:numRef>
          </c:val>
          <c:smooth val="0"/>
        </c:ser>
        <c:marker val="1"/>
        <c:axId val="19966266"/>
        <c:axId val="26066739"/>
      </c:lineChart>
      <c:dateAx>
        <c:axId val="19966266"/>
        <c:scaling>
          <c:orientation val="minMax"/>
          <c:max val="35796"/>
          <c:min val="32874"/>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0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6066739"/>
        <c:crosses val="autoZero"/>
        <c:auto val="0"/>
        <c:baseTimeUnit val="days"/>
        <c:majorUnit val="12"/>
        <c:majorTimeUnit val="months"/>
        <c:minorUnit val="12"/>
        <c:minorTimeUnit val="months"/>
        <c:noMultiLvlLbl val="0"/>
      </c:dateAx>
      <c:valAx>
        <c:axId val="26066739"/>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19966266"/>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Mist - Filter Gauge 7
Cation:Anion ratio</a:t>
            </a:r>
          </a:p>
        </c:rich>
      </c:tx>
      <c:layout>
        <c:manualLayout>
          <c:xMode val="factor"/>
          <c:yMode val="factor"/>
          <c:x val="0.005"/>
          <c:y val="0"/>
        </c:manualLayout>
      </c:layout>
      <c:spPr>
        <a:noFill/>
        <a:ln>
          <a:noFill/>
        </a:ln>
      </c:spPr>
    </c:title>
    <c:plotArea>
      <c:layout>
        <c:manualLayout>
          <c:xMode val="edge"/>
          <c:yMode val="edge"/>
          <c:x val="0.0575"/>
          <c:y val="0.18625"/>
          <c:w val="0.926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'Filter Gauge 7 data'!$B$8:$B$156</c:f>
              <c:strCache>
                <c:ptCount val="149"/>
                <c:pt idx="0">
                  <c:v>33100</c:v>
                </c:pt>
                <c:pt idx="1">
                  <c:v>33107</c:v>
                </c:pt>
                <c:pt idx="2">
                  <c:v>33114</c:v>
                </c:pt>
                <c:pt idx="3">
                  <c:v>33122</c:v>
                </c:pt>
                <c:pt idx="4">
                  <c:v>33126</c:v>
                </c:pt>
                <c:pt idx="5">
                  <c:v>33138</c:v>
                </c:pt>
                <c:pt idx="6">
                  <c:v>33144</c:v>
                </c:pt>
                <c:pt idx="7">
                  <c:v>33149</c:v>
                </c:pt>
                <c:pt idx="8">
                  <c:v>33156</c:v>
                </c:pt>
                <c:pt idx="9">
                  <c:v>33163</c:v>
                </c:pt>
                <c:pt idx="10">
                  <c:v>33170</c:v>
                </c:pt>
                <c:pt idx="11">
                  <c:v>33177</c:v>
                </c:pt>
                <c:pt idx="12">
                  <c:v>33363</c:v>
                </c:pt>
                <c:pt idx="13">
                  <c:v>33373</c:v>
                </c:pt>
                <c:pt idx="14">
                  <c:v>33380</c:v>
                </c:pt>
                <c:pt idx="15">
                  <c:v>33387</c:v>
                </c:pt>
                <c:pt idx="16">
                  <c:v>33394</c:v>
                </c:pt>
                <c:pt idx="17">
                  <c:v>33401</c:v>
                </c:pt>
                <c:pt idx="18">
                  <c:v>33408</c:v>
                </c:pt>
                <c:pt idx="19">
                  <c:v>33415</c:v>
                </c:pt>
                <c:pt idx="20">
                  <c:v>33422</c:v>
                </c:pt>
                <c:pt idx="21">
                  <c:v>33429</c:v>
                </c:pt>
                <c:pt idx="22">
                  <c:v>33436</c:v>
                </c:pt>
                <c:pt idx="23">
                  <c:v>33443</c:v>
                </c:pt>
                <c:pt idx="24">
                  <c:v>33450</c:v>
                </c:pt>
                <c:pt idx="25">
                  <c:v>33457</c:v>
                </c:pt>
                <c:pt idx="26">
                  <c:v>33464</c:v>
                </c:pt>
                <c:pt idx="27">
                  <c:v>33471</c:v>
                </c:pt>
                <c:pt idx="28">
                  <c:v>33485</c:v>
                </c:pt>
                <c:pt idx="29">
                  <c:v>33492</c:v>
                </c:pt>
                <c:pt idx="30">
                  <c:v>33499</c:v>
                </c:pt>
                <c:pt idx="31">
                  <c:v>33513</c:v>
                </c:pt>
                <c:pt idx="32">
                  <c:v>33520</c:v>
                </c:pt>
                <c:pt idx="33">
                  <c:v>33527</c:v>
                </c:pt>
                <c:pt idx="34">
                  <c:v>33534</c:v>
                </c:pt>
                <c:pt idx="35">
                  <c:v>33744</c:v>
                </c:pt>
                <c:pt idx="36">
                  <c:v>33751</c:v>
                </c:pt>
                <c:pt idx="37">
                  <c:v>33758</c:v>
                </c:pt>
                <c:pt idx="38">
                  <c:v>33765</c:v>
                </c:pt>
                <c:pt idx="39">
                  <c:v>33772</c:v>
                </c:pt>
                <c:pt idx="40">
                  <c:v>33779</c:v>
                </c:pt>
                <c:pt idx="41">
                  <c:v>33786</c:v>
                </c:pt>
                <c:pt idx="42">
                  <c:v>33793</c:v>
                </c:pt>
                <c:pt idx="43">
                  <c:v>33800</c:v>
                </c:pt>
                <c:pt idx="44">
                  <c:v>33807</c:v>
                </c:pt>
                <c:pt idx="45">
                  <c:v>33814</c:v>
                </c:pt>
                <c:pt idx="46">
                  <c:v>33821</c:v>
                </c:pt>
                <c:pt idx="47">
                  <c:v>33828</c:v>
                </c:pt>
                <c:pt idx="48">
                  <c:v>33835</c:v>
                </c:pt>
                <c:pt idx="49">
                  <c:v>33842</c:v>
                </c:pt>
                <c:pt idx="50">
                  <c:v>33849</c:v>
                </c:pt>
                <c:pt idx="51">
                  <c:v>33856</c:v>
                </c:pt>
                <c:pt idx="52">
                  <c:v>33863</c:v>
                </c:pt>
                <c:pt idx="53">
                  <c:v>33870</c:v>
                </c:pt>
                <c:pt idx="54">
                  <c:v>33877</c:v>
                </c:pt>
                <c:pt idx="55">
                  <c:v>33884</c:v>
                </c:pt>
                <c:pt idx="56">
                  <c:v>33891</c:v>
                </c:pt>
                <c:pt idx="57">
                  <c:v>33898</c:v>
                </c:pt>
                <c:pt idx="58">
                  <c:v>34117</c:v>
                </c:pt>
                <c:pt idx="59">
                  <c:v>34125</c:v>
                </c:pt>
                <c:pt idx="60">
                  <c:v>34132</c:v>
                </c:pt>
                <c:pt idx="61">
                  <c:v>34139</c:v>
                </c:pt>
                <c:pt idx="62">
                  <c:v>34146</c:v>
                </c:pt>
                <c:pt idx="63">
                  <c:v>34168</c:v>
                </c:pt>
                <c:pt idx="64">
                  <c:v>34174</c:v>
                </c:pt>
                <c:pt idx="65">
                  <c:v>34181</c:v>
                </c:pt>
                <c:pt idx="66">
                  <c:v>34188</c:v>
                </c:pt>
                <c:pt idx="67">
                  <c:v>34202</c:v>
                </c:pt>
                <c:pt idx="68">
                  <c:v>34209</c:v>
                </c:pt>
                <c:pt idx="69">
                  <c:v>34216</c:v>
                </c:pt>
                <c:pt idx="70">
                  <c:v>34223</c:v>
                </c:pt>
                <c:pt idx="71">
                  <c:v>34230</c:v>
                </c:pt>
                <c:pt idx="72">
                  <c:v>34237</c:v>
                </c:pt>
                <c:pt idx="73">
                  <c:v>34251</c:v>
                </c:pt>
                <c:pt idx="74">
                  <c:v>34490</c:v>
                </c:pt>
                <c:pt idx="75">
                  <c:v>34497</c:v>
                </c:pt>
                <c:pt idx="76">
                  <c:v>34504</c:v>
                </c:pt>
                <c:pt idx="77">
                  <c:v>34511</c:v>
                </c:pt>
                <c:pt idx="78">
                  <c:v>34518</c:v>
                </c:pt>
                <c:pt idx="79">
                  <c:v>34525</c:v>
                </c:pt>
                <c:pt idx="80">
                  <c:v>34532</c:v>
                </c:pt>
                <c:pt idx="81">
                  <c:v>34539</c:v>
                </c:pt>
                <c:pt idx="82">
                  <c:v>34546</c:v>
                </c:pt>
                <c:pt idx="83">
                  <c:v>34553</c:v>
                </c:pt>
                <c:pt idx="84">
                  <c:v>34560</c:v>
                </c:pt>
                <c:pt idx="85">
                  <c:v>34567</c:v>
                </c:pt>
                <c:pt idx="86">
                  <c:v>34574</c:v>
                </c:pt>
                <c:pt idx="87">
                  <c:v>34609</c:v>
                </c:pt>
                <c:pt idx="88">
                  <c:v>34623</c:v>
                </c:pt>
                <c:pt idx="89">
                  <c:v>34637</c:v>
                </c:pt>
                <c:pt idx="90">
                  <c:v>34857</c:v>
                </c:pt>
                <c:pt idx="91">
                  <c:v>34864</c:v>
                </c:pt>
                <c:pt idx="92">
                  <c:v>34878</c:v>
                </c:pt>
                <c:pt idx="93">
                  <c:v>34885</c:v>
                </c:pt>
                <c:pt idx="94">
                  <c:v>34892</c:v>
                </c:pt>
                <c:pt idx="95">
                  <c:v>34899</c:v>
                </c:pt>
                <c:pt idx="96">
                  <c:v>34927</c:v>
                </c:pt>
                <c:pt idx="97">
                  <c:v>34934</c:v>
                </c:pt>
                <c:pt idx="98">
                  <c:v>34941</c:v>
                </c:pt>
                <c:pt idx="99">
                  <c:v>34948</c:v>
                </c:pt>
                <c:pt idx="100">
                  <c:v>34955</c:v>
                </c:pt>
                <c:pt idx="101">
                  <c:v>34962</c:v>
                </c:pt>
                <c:pt idx="102">
                  <c:v>34969</c:v>
                </c:pt>
                <c:pt idx="103">
                  <c:v>34976</c:v>
                </c:pt>
                <c:pt idx="104">
                  <c:v>34983</c:v>
                </c:pt>
                <c:pt idx="105">
                  <c:v>34990</c:v>
                </c:pt>
                <c:pt idx="106">
                  <c:v>34997</c:v>
                </c:pt>
                <c:pt idx="107">
                  <c:v>35004</c:v>
                </c:pt>
                <c:pt idx="108">
                  <c:v>35220</c:v>
                </c:pt>
                <c:pt idx="109">
                  <c:v>35227</c:v>
                </c:pt>
                <c:pt idx="110">
                  <c:v>35234</c:v>
                </c:pt>
                <c:pt idx="111">
                  <c:v>35241</c:v>
                </c:pt>
                <c:pt idx="112">
                  <c:v>35248</c:v>
                </c:pt>
                <c:pt idx="113">
                  <c:v>35255</c:v>
                </c:pt>
                <c:pt idx="114">
                  <c:v>35262</c:v>
                </c:pt>
                <c:pt idx="115">
                  <c:v>35283</c:v>
                </c:pt>
                <c:pt idx="116">
                  <c:v>35290</c:v>
                </c:pt>
                <c:pt idx="117">
                  <c:v>35297</c:v>
                </c:pt>
                <c:pt idx="118">
                  <c:v>35304</c:v>
                </c:pt>
                <c:pt idx="119">
                  <c:v>35311</c:v>
                </c:pt>
                <c:pt idx="120">
                  <c:v>35318</c:v>
                </c:pt>
                <c:pt idx="121">
                  <c:v>35325</c:v>
                </c:pt>
                <c:pt idx="122">
                  <c:v>35332</c:v>
                </c:pt>
                <c:pt idx="123">
                  <c:v>35339</c:v>
                </c:pt>
                <c:pt idx="124">
                  <c:v>35346</c:v>
                </c:pt>
                <c:pt idx="125">
                  <c:v>35353</c:v>
                </c:pt>
                <c:pt idx="126">
                  <c:v>35360</c:v>
                </c:pt>
                <c:pt idx="127">
                  <c:v>35367</c:v>
                </c:pt>
                <c:pt idx="128">
                  <c:v>35567</c:v>
                </c:pt>
                <c:pt idx="129">
                  <c:v>35574</c:v>
                </c:pt>
                <c:pt idx="130">
                  <c:v>35582</c:v>
                </c:pt>
                <c:pt idx="131">
                  <c:v>35589</c:v>
                </c:pt>
                <c:pt idx="132">
                  <c:v>35596</c:v>
                </c:pt>
                <c:pt idx="133">
                  <c:v>35603</c:v>
                </c:pt>
                <c:pt idx="134">
                  <c:v>35610</c:v>
                </c:pt>
                <c:pt idx="135">
                  <c:v>35617</c:v>
                </c:pt>
                <c:pt idx="136">
                  <c:v>35624</c:v>
                </c:pt>
                <c:pt idx="137">
                  <c:v>35631</c:v>
                </c:pt>
                <c:pt idx="138">
                  <c:v>35638</c:v>
                </c:pt>
                <c:pt idx="139">
                  <c:v>35652</c:v>
                </c:pt>
                <c:pt idx="140">
                  <c:v>35659</c:v>
                </c:pt>
                <c:pt idx="141">
                  <c:v>35666</c:v>
                </c:pt>
                <c:pt idx="142">
                  <c:v>35687</c:v>
                </c:pt>
                <c:pt idx="143">
                  <c:v>35694</c:v>
                </c:pt>
                <c:pt idx="144">
                  <c:v>35701</c:v>
                </c:pt>
                <c:pt idx="145">
                  <c:v>35708</c:v>
                </c:pt>
                <c:pt idx="146">
                  <c:v>35715</c:v>
                </c:pt>
                <c:pt idx="147">
                  <c:v>35722</c:v>
                </c:pt>
                <c:pt idx="148">
                  <c:v>35729</c:v>
                </c:pt>
              </c:strCache>
            </c:strRef>
          </c:cat>
          <c:val>
            <c:numRef>
              <c:f>'Filter Gauge 7 data'!$AX$8:$AX$156</c:f>
              <c:numCache>
                <c:ptCount val="149"/>
                <c:pt idx="0">
                  <c:v>0.8922168345806559</c:v>
                </c:pt>
                <c:pt idx="1">
                  <c:v>2.071512982219572</c:v>
                </c:pt>
                <c:pt idx="2">
                  <c:v>0.9877103713407296</c:v>
                </c:pt>
                <c:pt idx="3">
                  <c:v>0.9824349423818179</c:v>
                </c:pt>
                <c:pt idx="4">
                  <c:v>0.9742706595612094</c:v>
                </c:pt>
                <c:pt idx="5">
                  <c:v>0.6655991088333764</c:v>
                </c:pt>
                <c:pt idx="6">
                  <c:v>1.8518131189249114</c:v>
                </c:pt>
                <c:pt idx="7">
                  <c:v>0.7558461523116359</c:v>
                </c:pt>
                <c:pt idx="8">
                  <c:v>1.1385117892730743</c:v>
                </c:pt>
                <c:pt idx="9">
                  <c:v>12.637482517482516</c:v>
                </c:pt>
                <c:pt idx="10">
                  <c:v>0.6916980762101919</c:v>
                </c:pt>
                <c:pt idx="11">
                  <c:v>1.1485802865606316</c:v>
                </c:pt>
                <c:pt idx="12">
                  <c:v>0.9231305197980975</c:v>
                </c:pt>
                <c:pt idx="13">
                  <c:v>0.955848421398366</c:v>
                </c:pt>
                <c:pt idx="14">
                  <c:v>1.0190339287907135</c:v>
                </c:pt>
                <c:pt idx="15">
                  <c:v>1.0499550063433492</c:v>
                </c:pt>
                <c:pt idx="16">
                  <c:v>0.7949484867263602</c:v>
                </c:pt>
                <c:pt idx="17">
                  <c:v>0.7325486896624172</c:v>
                </c:pt>
                <c:pt idx="18">
                  <c:v>0.6976452060633375</c:v>
                </c:pt>
                <c:pt idx="19">
                  <c:v>0.4763912991763281</c:v>
                </c:pt>
                <c:pt idx="20">
                  <c:v>0.9483518337029387</c:v>
                </c:pt>
                <c:pt idx="21">
                  <c:v>0.9543395241822622</c:v>
                </c:pt>
                <c:pt idx="22">
                  <c:v>0.48544385055868156</c:v>
                </c:pt>
                <c:pt idx="23">
                  <c:v>0.5362478044464285</c:v>
                </c:pt>
                <c:pt idx="24">
                  <c:v>1.0582245534858796</c:v>
                </c:pt>
                <c:pt idx="25">
                  <c:v>1.0527813996591835</c:v>
                </c:pt>
                <c:pt idx="26">
                  <c:v>0.9648301879881325</c:v>
                </c:pt>
                <c:pt idx="27">
                  <c:v>1.0230831456548386</c:v>
                </c:pt>
                <c:pt idx="28">
                  <c:v>0.9770562743258039</c:v>
                </c:pt>
                <c:pt idx="29">
                  <c:v>1.0062699935004795</c:v>
                </c:pt>
                <c:pt idx="30">
                  <c:v>1.075976187239453</c:v>
                </c:pt>
                <c:pt idx="31">
                  <c:v>0.9626012515208126</c:v>
                </c:pt>
                <c:pt idx="32">
                  <c:v>0.7245240550373946</c:v>
                </c:pt>
                <c:pt idx="33">
                  <c:v>0.5244516309622941</c:v>
                </c:pt>
                <c:pt idx="34">
                  <c:v>0.4982677933075974</c:v>
                </c:pt>
                <c:pt idx="35">
                  <c:v>0.7640949012693492</c:v>
                </c:pt>
                <c:pt idx="36">
                  <c:v>0.9256156958776804</c:v>
                </c:pt>
                <c:pt idx="37">
                  <c:v>0.9453452694090787</c:v>
                </c:pt>
                <c:pt idx="38">
                  <c:v>6.1541913810979185</c:v>
                </c:pt>
                <c:pt idx="39">
                  <c:v>1.0165576756648231</c:v>
                </c:pt>
                <c:pt idx="40">
                  <c:v>0.9219733468736656</c:v>
                </c:pt>
                <c:pt idx="41">
                  <c:v>1.058007198425653</c:v>
                </c:pt>
                <c:pt idx="42">
                  <c:v>1.0952982675753078</c:v>
                </c:pt>
                <c:pt idx="43">
                  <c:v>1.1732285576554455</c:v>
                </c:pt>
                <c:pt idx="44">
                  <c:v>0.8178348596652194</c:v>
                </c:pt>
                <c:pt idx="45">
                  <c:v>1.0127316927783119</c:v>
                </c:pt>
                <c:pt idx="46">
                  <c:v>0.9857189833417546</c:v>
                </c:pt>
                <c:pt idx="47">
                  <c:v>1.0260592841420229</c:v>
                </c:pt>
                <c:pt idx="48">
                  <c:v>2.456191398228012</c:v>
                </c:pt>
                <c:pt idx="49">
                  <c:v>2.91216979823063</c:v>
                </c:pt>
                <c:pt idx="50">
                  <c:v>1.007696563007515</c:v>
                </c:pt>
                <c:pt idx="52">
                  <c:v>0.751909667831795</c:v>
                </c:pt>
                <c:pt idx="53">
                  <c:v>0.6873499787942446</c:v>
                </c:pt>
                <c:pt idx="54">
                  <c:v>0.4474323295947707</c:v>
                </c:pt>
                <c:pt idx="55">
                  <c:v>0.9962655254353615</c:v>
                </c:pt>
                <c:pt idx="56">
                  <c:v>0.9552431005847153</c:v>
                </c:pt>
                <c:pt idx="57">
                  <c:v>0.8928084502251258</c:v>
                </c:pt>
                <c:pt idx="58">
                  <c:v>1.0134484193588138</c:v>
                </c:pt>
                <c:pt idx="59">
                  <c:v>1.0794652848568747</c:v>
                </c:pt>
                <c:pt idx="60">
                  <c:v>0.9784111898563821</c:v>
                </c:pt>
                <c:pt idx="61">
                  <c:v>0.7399890347474373</c:v>
                </c:pt>
                <c:pt idx="62">
                  <c:v>0.8832245036939149</c:v>
                </c:pt>
                <c:pt idx="63">
                  <c:v>0.8624348505169517</c:v>
                </c:pt>
                <c:pt idx="64">
                  <c:v>0.8512183468705208</c:v>
                </c:pt>
                <c:pt idx="65">
                  <c:v>0.8639298476870257</c:v>
                </c:pt>
                <c:pt idx="66">
                  <c:v>0.8334786735454006</c:v>
                </c:pt>
                <c:pt idx="67">
                  <c:v>0.8386169369437024</c:v>
                </c:pt>
                <c:pt idx="68">
                  <c:v>0.8775569865797069</c:v>
                </c:pt>
                <c:pt idx="69">
                  <c:v>0.6468630612573949</c:v>
                </c:pt>
                <c:pt idx="70">
                  <c:v>0.9224708926855951</c:v>
                </c:pt>
                <c:pt idx="71">
                  <c:v>0.7691460784874473</c:v>
                </c:pt>
                <c:pt idx="72">
                  <c:v>0.8337311393844485</c:v>
                </c:pt>
                <c:pt idx="73">
                  <c:v>1.0294575166226423</c:v>
                </c:pt>
                <c:pt idx="74">
                  <c:v>1.019242909902675</c:v>
                </c:pt>
                <c:pt idx="75">
                  <c:v>0.9854941320069205</c:v>
                </c:pt>
                <c:pt idx="76">
                  <c:v>0.8934140603524104</c:v>
                </c:pt>
                <c:pt idx="77">
                  <c:v>0.9095643003098016</c:v>
                </c:pt>
                <c:pt idx="78">
                  <c:v>0.8183770082514411</c:v>
                </c:pt>
                <c:pt idx="79">
                  <c:v>0.9181493930713848</c:v>
                </c:pt>
                <c:pt idx="80">
                  <c:v>0.8026981513676457</c:v>
                </c:pt>
                <c:pt idx="81">
                  <c:v>1.0129735762781247</c:v>
                </c:pt>
                <c:pt idx="82">
                  <c:v>0.7897652392442777</c:v>
                </c:pt>
                <c:pt idx="83">
                  <c:v>0.9588115809689143</c:v>
                </c:pt>
                <c:pt idx="84">
                  <c:v>0.9994650859295621</c:v>
                </c:pt>
                <c:pt idx="85">
                  <c:v>0.9002068170466607</c:v>
                </c:pt>
                <c:pt idx="86">
                  <c:v>1.007927093573536</c:v>
                </c:pt>
                <c:pt idx="87">
                  <c:v>1.0232792195081255</c:v>
                </c:pt>
                <c:pt idx="88">
                  <c:v>0.8565464907091027</c:v>
                </c:pt>
                <c:pt idx="89">
                  <c:v>0.7359717309879579</c:v>
                </c:pt>
                <c:pt idx="90">
                  <c:v>1.0003928259097568</c:v>
                </c:pt>
                <c:pt idx="91">
                  <c:v>1.048064999891437</c:v>
                </c:pt>
                <c:pt idx="92">
                  <c:v>1.0272228526017189</c:v>
                </c:pt>
                <c:pt idx="93">
                  <c:v>1.0049967853563837</c:v>
                </c:pt>
                <c:pt idx="94">
                  <c:v>0.8970910766165695</c:v>
                </c:pt>
                <c:pt idx="95">
                  <c:v>1.102226162110148</c:v>
                </c:pt>
                <c:pt idx="96">
                  <c:v>1.3203408079552506</c:v>
                </c:pt>
                <c:pt idx="97">
                  <c:v>1.0474853179722214</c:v>
                </c:pt>
                <c:pt idx="98">
                  <c:v>0.8883160381311209</c:v>
                </c:pt>
                <c:pt idx="99">
                  <c:v>0.8248931237299122</c:v>
                </c:pt>
                <c:pt idx="100">
                  <c:v>0.8464791335221916</c:v>
                </c:pt>
                <c:pt idx="101">
                  <c:v>1.2004841160085726</c:v>
                </c:pt>
                <c:pt idx="102">
                  <c:v>1.0755268199233716</c:v>
                </c:pt>
                <c:pt idx="103">
                  <c:v>1.1039156379187764</c:v>
                </c:pt>
                <c:pt idx="104">
                  <c:v>1.0345695342034016</c:v>
                </c:pt>
                <c:pt idx="105">
                  <c:v>1.0242842903593488</c:v>
                </c:pt>
                <c:pt idx="106">
                  <c:v>1.0352647760824272</c:v>
                </c:pt>
                <c:pt idx="107">
                  <c:v>0.9511869920338958</c:v>
                </c:pt>
                <c:pt idx="108">
                  <c:v>1.047327635764758</c:v>
                </c:pt>
                <c:pt idx="109">
                  <c:v>1.0447236412150753</c:v>
                </c:pt>
                <c:pt idx="110">
                  <c:v>0.897858135383445</c:v>
                </c:pt>
                <c:pt idx="111">
                  <c:v>1.0652109064988937</c:v>
                </c:pt>
                <c:pt idx="112">
                  <c:v>0.8995203621723558</c:v>
                </c:pt>
                <c:pt idx="113">
                  <c:v>1.0150711381955955</c:v>
                </c:pt>
                <c:pt idx="114">
                  <c:v>1.039739657052772</c:v>
                </c:pt>
                <c:pt idx="115">
                  <c:v>0.9863124131308807</c:v>
                </c:pt>
                <c:pt idx="116">
                  <c:v>0.9217457532916179</c:v>
                </c:pt>
                <c:pt idx="117">
                  <c:v>0.5837573629061419</c:v>
                </c:pt>
                <c:pt idx="118">
                  <c:v>0.9612795790711016</c:v>
                </c:pt>
                <c:pt idx="119">
                  <c:v>1.210927676106285</c:v>
                </c:pt>
                <c:pt idx="120">
                  <c:v>1.025830865465033</c:v>
                </c:pt>
                <c:pt idx="122">
                  <c:v>1.1048880022911252</c:v>
                </c:pt>
                <c:pt idx="123">
                  <c:v>1.03566901749794</c:v>
                </c:pt>
                <c:pt idx="124">
                  <c:v>1.0000305423398606</c:v>
                </c:pt>
                <c:pt idx="125">
                  <c:v>1.0318647165107646</c:v>
                </c:pt>
                <c:pt idx="126">
                  <c:v>1.0033024789505247</c:v>
                </c:pt>
                <c:pt idx="127">
                  <c:v>1.0082502567178822</c:v>
                </c:pt>
                <c:pt idx="128">
                  <c:v>0.9797947636231603</c:v>
                </c:pt>
                <c:pt idx="129">
                  <c:v>1.0530676472715197</c:v>
                </c:pt>
                <c:pt idx="130">
                  <c:v>0.9532781684429019</c:v>
                </c:pt>
                <c:pt idx="131">
                  <c:v>0.9661110071472908</c:v>
                </c:pt>
                <c:pt idx="132">
                  <c:v>0.8794362771099361</c:v>
                </c:pt>
                <c:pt idx="133">
                  <c:v>1.0209206978449223</c:v>
                </c:pt>
                <c:pt idx="134">
                  <c:v>0.49790410476392105</c:v>
                </c:pt>
                <c:pt idx="135">
                  <c:v>1.0371691312907296</c:v>
                </c:pt>
                <c:pt idx="136">
                  <c:v>0.8916619118727739</c:v>
                </c:pt>
                <c:pt idx="137">
                  <c:v>0.7955319998400493</c:v>
                </c:pt>
                <c:pt idx="138">
                  <c:v>0.9978403951787185</c:v>
                </c:pt>
                <c:pt idx="139">
                  <c:v>1.122849236512335</c:v>
                </c:pt>
                <c:pt idx="140">
                  <c:v>0.9869685807491219</c:v>
                </c:pt>
                <c:pt idx="141">
                  <c:v>1.057147727120413</c:v>
                </c:pt>
                <c:pt idx="142">
                  <c:v>1.0442042380676568</c:v>
                </c:pt>
                <c:pt idx="144">
                  <c:v>1.5479552694117371</c:v>
                </c:pt>
                <c:pt idx="145">
                  <c:v>1.0115126524286677</c:v>
                </c:pt>
                <c:pt idx="146">
                  <c:v>1.0006291435605508</c:v>
                </c:pt>
                <c:pt idx="147">
                  <c:v>1.0235090730596295</c:v>
                </c:pt>
                <c:pt idx="148">
                  <c:v>0.9581381851578413</c:v>
                </c:pt>
              </c:numCache>
            </c:numRef>
          </c:val>
          <c:smooth val="0"/>
        </c:ser>
        <c:marker val="1"/>
        <c:axId val="32152568"/>
        <c:axId val="37579417"/>
      </c:lineChart>
      <c:dateAx>
        <c:axId val="32152568"/>
        <c:scaling>
          <c:orientation val="minMax"/>
          <c:max val="35796"/>
          <c:min val="32874"/>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37579417"/>
        <c:crosses val="autoZero"/>
        <c:auto val="0"/>
        <c:baseTimeUnit val="days"/>
        <c:majorUnit val="12"/>
        <c:majorTimeUnit val="months"/>
        <c:minorUnit val="12"/>
        <c:minorTimeUnit val="months"/>
        <c:noMultiLvlLbl val="0"/>
      </c:dateAx>
      <c:valAx>
        <c:axId val="37579417"/>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Cation:Anion ratio</a:t>
                </a:r>
              </a:p>
            </c:rich>
          </c:tx>
          <c:layout>
            <c:manualLayout>
              <c:xMode val="factor"/>
              <c:yMode val="factor"/>
              <c:x val="-0.00175"/>
              <c:y val="-0.00225"/>
            </c:manualLayout>
          </c:layout>
          <c:overlay val="0"/>
          <c:spPr>
            <a:noFill/>
            <a:ln>
              <a:noFill/>
            </a:ln>
          </c:spPr>
        </c:title>
        <c:delete val="0"/>
        <c:numFmt formatCode="0" sourceLinked="0"/>
        <c:majorTickMark val="out"/>
        <c:minorTickMark val="none"/>
        <c:tickLblPos val="nextTo"/>
        <c:spPr>
          <a:ln w="3175">
            <a:solidFill>
              <a:srgbClr val="000000"/>
            </a:solidFill>
          </a:ln>
        </c:spPr>
        <c:crossAx val="32152568"/>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Mist - Filter Gauge 7
Cl</a:t>
            </a:r>
          </a:p>
        </c:rich>
      </c:tx>
      <c:layout>
        <c:manualLayout>
          <c:xMode val="factor"/>
          <c:yMode val="factor"/>
          <c:x val="0.00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'Filter Gauge 7 data'!$B$8:$B$156</c:f>
              <c:strCache>
                <c:ptCount val="149"/>
                <c:pt idx="0">
                  <c:v>33100</c:v>
                </c:pt>
                <c:pt idx="1">
                  <c:v>33107</c:v>
                </c:pt>
                <c:pt idx="2">
                  <c:v>33114</c:v>
                </c:pt>
                <c:pt idx="3">
                  <c:v>33122</c:v>
                </c:pt>
                <c:pt idx="4">
                  <c:v>33126</c:v>
                </c:pt>
                <c:pt idx="5">
                  <c:v>33138</c:v>
                </c:pt>
                <c:pt idx="6">
                  <c:v>33144</c:v>
                </c:pt>
                <c:pt idx="7">
                  <c:v>33149</c:v>
                </c:pt>
                <c:pt idx="8">
                  <c:v>33156</c:v>
                </c:pt>
                <c:pt idx="9">
                  <c:v>33163</c:v>
                </c:pt>
                <c:pt idx="10">
                  <c:v>33170</c:v>
                </c:pt>
                <c:pt idx="11">
                  <c:v>33177</c:v>
                </c:pt>
                <c:pt idx="12">
                  <c:v>33363</c:v>
                </c:pt>
                <c:pt idx="13">
                  <c:v>33373</c:v>
                </c:pt>
                <c:pt idx="14">
                  <c:v>33380</c:v>
                </c:pt>
                <c:pt idx="15">
                  <c:v>33387</c:v>
                </c:pt>
                <c:pt idx="16">
                  <c:v>33394</c:v>
                </c:pt>
                <c:pt idx="17">
                  <c:v>33401</c:v>
                </c:pt>
                <c:pt idx="18">
                  <c:v>33408</c:v>
                </c:pt>
                <c:pt idx="19">
                  <c:v>33415</c:v>
                </c:pt>
                <c:pt idx="20">
                  <c:v>33422</c:v>
                </c:pt>
                <c:pt idx="21">
                  <c:v>33429</c:v>
                </c:pt>
                <c:pt idx="22">
                  <c:v>33436</c:v>
                </c:pt>
                <c:pt idx="23">
                  <c:v>33443</c:v>
                </c:pt>
                <c:pt idx="24">
                  <c:v>33450</c:v>
                </c:pt>
                <c:pt idx="25">
                  <c:v>33457</c:v>
                </c:pt>
                <c:pt idx="26">
                  <c:v>33464</c:v>
                </c:pt>
                <c:pt idx="27">
                  <c:v>33471</c:v>
                </c:pt>
                <c:pt idx="28">
                  <c:v>33485</c:v>
                </c:pt>
                <c:pt idx="29">
                  <c:v>33492</c:v>
                </c:pt>
                <c:pt idx="30">
                  <c:v>33499</c:v>
                </c:pt>
                <c:pt idx="31">
                  <c:v>33513</c:v>
                </c:pt>
                <c:pt idx="32">
                  <c:v>33520</c:v>
                </c:pt>
                <c:pt idx="33">
                  <c:v>33527</c:v>
                </c:pt>
                <c:pt idx="34">
                  <c:v>33534</c:v>
                </c:pt>
                <c:pt idx="35">
                  <c:v>33744</c:v>
                </c:pt>
                <c:pt idx="36">
                  <c:v>33751</c:v>
                </c:pt>
                <c:pt idx="37">
                  <c:v>33758</c:v>
                </c:pt>
                <c:pt idx="38">
                  <c:v>33765</c:v>
                </c:pt>
                <c:pt idx="39">
                  <c:v>33772</c:v>
                </c:pt>
                <c:pt idx="40">
                  <c:v>33779</c:v>
                </c:pt>
                <c:pt idx="41">
                  <c:v>33786</c:v>
                </c:pt>
                <c:pt idx="42">
                  <c:v>33793</c:v>
                </c:pt>
                <c:pt idx="43">
                  <c:v>33800</c:v>
                </c:pt>
                <c:pt idx="44">
                  <c:v>33807</c:v>
                </c:pt>
                <c:pt idx="45">
                  <c:v>33814</c:v>
                </c:pt>
                <c:pt idx="46">
                  <c:v>33821</c:v>
                </c:pt>
                <c:pt idx="47">
                  <c:v>33828</c:v>
                </c:pt>
                <c:pt idx="48">
                  <c:v>33835</c:v>
                </c:pt>
                <c:pt idx="49">
                  <c:v>33842</c:v>
                </c:pt>
                <c:pt idx="50">
                  <c:v>33849</c:v>
                </c:pt>
                <c:pt idx="51">
                  <c:v>33856</c:v>
                </c:pt>
                <c:pt idx="52">
                  <c:v>33863</c:v>
                </c:pt>
                <c:pt idx="53">
                  <c:v>33870</c:v>
                </c:pt>
                <c:pt idx="54">
                  <c:v>33877</c:v>
                </c:pt>
                <c:pt idx="55">
                  <c:v>33884</c:v>
                </c:pt>
                <c:pt idx="56">
                  <c:v>33891</c:v>
                </c:pt>
                <c:pt idx="57">
                  <c:v>33898</c:v>
                </c:pt>
                <c:pt idx="58">
                  <c:v>34117</c:v>
                </c:pt>
                <c:pt idx="59">
                  <c:v>34125</c:v>
                </c:pt>
                <c:pt idx="60">
                  <c:v>34132</c:v>
                </c:pt>
                <c:pt idx="61">
                  <c:v>34139</c:v>
                </c:pt>
                <c:pt idx="62">
                  <c:v>34146</c:v>
                </c:pt>
                <c:pt idx="63">
                  <c:v>34168</c:v>
                </c:pt>
                <c:pt idx="64">
                  <c:v>34174</c:v>
                </c:pt>
                <c:pt idx="65">
                  <c:v>34181</c:v>
                </c:pt>
                <c:pt idx="66">
                  <c:v>34188</c:v>
                </c:pt>
                <c:pt idx="67">
                  <c:v>34202</c:v>
                </c:pt>
                <c:pt idx="68">
                  <c:v>34209</c:v>
                </c:pt>
                <c:pt idx="69">
                  <c:v>34216</c:v>
                </c:pt>
                <c:pt idx="70">
                  <c:v>34223</c:v>
                </c:pt>
                <c:pt idx="71">
                  <c:v>34230</c:v>
                </c:pt>
                <c:pt idx="72">
                  <c:v>34237</c:v>
                </c:pt>
                <c:pt idx="73">
                  <c:v>34251</c:v>
                </c:pt>
                <c:pt idx="74">
                  <c:v>34490</c:v>
                </c:pt>
                <c:pt idx="75">
                  <c:v>34497</c:v>
                </c:pt>
                <c:pt idx="76">
                  <c:v>34504</c:v>
                </c:pt>
                <c:pt idx="77">
                  <c:v>34511</c:v>
                </c:pt>
                <c:pt idx="78">
                  <c:v>34518</c:v>
                </c:pt>
                <c:pt idx="79">
                  <c:v>34525</c:v>
                </c:pt>
                <c:pt idx="80">
                  <c:v>34532</c:v>
                </c:pt>
                <c:pt idx="81">
                  <c:v>34539</c:v>
                </c:pt>
                <c:pt idx="82">
                  <c:v>34546</c:v>
                </c:pt>
                <c:pt idx="83">
                  <c:v>34553</c:v>
                </c:pt>
                <c:pt idx="84">
                  <c:v>34560</c:v>
                </c:pt>
                <c:pt idx="85">
                  <c:v>34567</c:v>
                </c:pt>
                <c:pt idx="86">
                  <c:v>34574</c:v>
                </c:pt>
                <c:pt idx="87">
                  <c:v>34609</c:v>
                </c:pt>
                <c:pt idx="88">
                  <c:v>34623</c:v>
                </c:pt>
                <c:pt idx="89">
                  <c:v>34637</c:v>
                </c:pt>
                <c:pt idx="90">
                  <c:v>34857</c:v>
                </c:pt>
                <c:pt idx="91">
                  <c:v>34864</c:v>
                </c:pt>
                <c:pt idx="92">
                  <c:v>34878</c:v>
                </c:pt>
                <c:pt idx="93">
                  <c:v>34885</c:v>
                </c:pt>
                <c:pt idx="94">
                  <c:v>34892</c:v>
                </c:pt>
                <c:pt idx="95">
                  <c:v>34899</c:v>
                </c:pt>
                <c:pt idx="96">
                  <c:v>34927</c:v>
                </c:pt>
                <c:pt idx="97">
                  <c:v>34934</c:v>
                </c:pt>
                <c:pt idx="98">
                  <c:v>34941</c:v>
                </c:pt>
                <c:pt idx="99">
                  <c:v>34948</c:v>
                </c:pt>
                <c:pt idx="100">
                  <c:v>34955</c:v>
                </c:pt>
                <c:pt idx="101">
                  <c:v>34962</c:v>
                </c:pt>
                <c:pt idx="102">
                  <c:v>34969</c:v>
                </c:pt>
                <c:pt idx="103">
                  <c:v>34976</c:v>
                </c:pt>
                <c:pt idx="104">
                  <c:v>34983</c:v>
                </c:pt>
                <c:pt idx="105">
                  <c:v>34990</c:v>
                </c:pt>
                <c:pt idx="106">
                  <c:v>34997</c:v>
                </c:pt>
                <c:pt idx="107">
                  <c:v>35004</c:v>
                </c:pt>
                <c:pt idx="108">
                  <c:v>35220</c:v>
                </c:pt>
                <c:pt idx="109">
                  <c:v>35227</c:v>
                </c:pt>
                <c:pt idx="110">
                  <c:v>35234</c:v>
                </c:pt>
                <c:pt idx="111">
                  <c:v>35241</c:v>
                </c:pt>
                <c:pt idx="112">
                  <c:v>35248</c:v>
                </c:pt>
                <c:pt idx="113">
                  <c:v>35255</c:v>
                </c:pt>
                <c:pt idx="114">
                  <c:v>35262</c:v>
                </c:pt>
                <c:pt idx="115">
                  <c:v>35283</c:v>
                </c:pt>
                <c:pt idx="116">
                  <c:v>35290</c:v>
                </c:pt>
                <c:pt idx="117">
                  <c:v>35297</c:v>
                </c:pt>
                <c:pt idx="118">
                  <c:v>35304</c:v>
                </c:pt>
                <c:pt idx="119">
                  <c:v>35311</c:v>
                </c:pt>
                <c:pt idx="120">
                  <c:v>35318</c:v>
                </c:pt>
                <c:pt idx="121">
                  <c:v>35325</c:v>
                </c:pt>
                <c:pt idx="122">
                  <c:v>35332</c:v>
                </c:pt>
                <c:pt idx="123">
                  <c:v>35339</c:v>
                </c:pt>
                <c:pt idx="124">
                  <c:v>35346</c:v>
                </c:pt>
                <c:pt idx="125">
                  <c:v>35353</c:v>
                </c:pt>
                <c:pt idx="126">
                  <c:v>35360</c:v>
                </c:pt>
                <c:pt idx="127">
                  <c:v>35367</c:v>
                </c:pt>
                <c:pt idx="128">
                  <c:v>35567</c:v>
                </c:pt>
                <c:pt idx="129">
                  <c:v>35574</c:v>
                </c:pt>
                <c:pt idx="130">
                  <c:v>35582</c:v>
                </c:pt>
                <c:pt idx="131">
                  <c:v>35589</c:v>
                </c:pt>
                <c:pt idx="132">
                  <c:v>35596</c:v>
                </c:pt>
                <c:pt idx="133">
                  <c:v>35603</c:v>
                </c:pt>
                <c:pt idx="134">
                  <c:v>35610</c:v>
                </c:pt>
                <c:pt idx="135">
                  <c:v>35617</c:v>
                </c:pt>
                <c:pt idx="136">
                  <c:v>35624</c:v>
                </c:pt>
                <c:pt idx="137">
                  <c:v>35631</c:v>
                </c:pt>
                <c:pt idx="138">
                  <c:v>35638</c:v>
                </c:pt>
                <c:pt idx="139">
                  <c:v>35652</c:v>
                </c:pt>
                <c:pt idx="140">
                  <c:v>35659</c:v>
                </c:pt>
                <c:pt idx="141">
                  <c:v>35666</c:v>
                </c:pt>
                <c:pt idx="142">
                  <c:v>35687</c:v>
                </c:pt>
                <c:pt idx="143">
                  <c:v>35694</c:v>
                </c:pt>
                <c:pt idx="144">
                  <c:v>35701</c:v>
                </c:pt>
                <c:pt idx="145">
                  <c:v>35708</c:v>
                </c:pt>
                <c:pt idx="146">
                  <c:v>35715</c:v>
                </c:pt>
                <c:pt idx="147">
                  <c:v>35722</c:v>
                </c:pt>
                <c:pt idx="148">
                  <c:v>35729</c:v>
                </c:pt>
              </c:strCache>
            </c:strRef>
          </c:cat>
          <c:val>
            <c:numRef>
              <c:f>'Filter Gauge 7 data'!$AO$8:$AO$156</c:f>
              <c:numCache>
                <c:ptCount val="149"/>
                <c:pt idx="0">
                  <c:v>206.28571428571428</c:v>
                </c:pt>
                <c:pt idx="1">
                  <c:v>32.285714285714285</c:v>
                </c:pt>
                <c:pt idx="2">
                  <c:v>306.8571428571429</c:v>
                </c:pt>
                <c:pt idx="3">
                  <c:v>254.57142857142856</c:v>
                </c:pt>
                <c:pt idx="4">
                  <c:v>1645.142857142857</c:v>
                </c:pt>
                <c:pt idx="5">
                  <c:v>787.1428571428571</c:v>
                </c:pt>
                <c:pt idx="6">
                  <c:v>11.428571428571429</c:v>
                </c:pt>
                <c:pt idx="7">
                  <c:v>585.7142857142858</c:v>
                </c:pt>
                <c:pt idx="8">
                  <c:v>817.4285714285714</c:v>
                </c:pt>
                <c:pt idx="9">
                  <c:v>77.14285714285715</c:v>
                </c:pt>
                <c:pt idx="10">
                  <c:v>323.42857142857144</c:v>
                </c:pt>
                <c:pt idx="11">
                  <c:v>278.85714285714283</c:v>
                </c:pt>
                <c:pt idx="12">
                  <c:v>174.57142857142858</c:v>
                </c:pt>
                <c:pt idx="13">
                  <c:v>119.42857142857143</c:v>
                </c:pt>
                <c:pt idx="14">
                  <c:v>811.1428571428571</c:v>
                </c:pt>
                <c:pt idx="15">
                  <c:v>404</c:v>
                </c:pt>
                <c:pt idx="16">
                  <c:v>66.28571428571428</c:v>
                </c:pt>
                <c:pt idx="17">
                  <c:v>36.85714285714286</c:v>
                </c:pt>
                <c:pt idx="18">
                  <c:v>52.85714285714286</c:v>
                </c:pt>
                <c:pt idx="19">
                  <c:v>23.142857142857146</c:v>
                </c:pt>
                <c:pt idx="20">
                  <c:v>342.2857142857143</c:v>
                </c:pt>
                <c:pt idx="21">
                  <c:v>246.57142857142858</c:v>
                </c:pt>
                <c:pt idx="22">
                  <c:v>28.57142857142857</c:v>
                </c:pt>
                <c:pt idx="23">
                  <c:v>39.142857142857146</c:v>
                </c:pt>
                <c:pt idx="24">
                  <c:v>143.42857142857142</c:v>
                </c:pt>
                <c:pt idx="25">
                  <c:v>625.7142857142857</c:v>
                </c:pt>
                <c:pt idx="26">
                  <c:v>223.71428571428572</c:v>
                </c:pt>
                <c:pt idx="27">
                  <c:v>653.1428571428571</c:v>
                </c:pt>
                <c:pt idx="28">
                  <c:v>151.14285714285714</c:v>
                </c:pt>
                <c:pt idx="29">
                  <c:v>663.4285714285713</c:v>
                </c:pt>
                <c:pt idx="30">
                  <c:v>507.1428571428571</c:v>
                </c:pt>
                <c:pt idx="31">
                  <c:v>718.2857142857143</c:v>
                </c:pt>
                <c:pt idx="32">
                  <c:v>104.57142857142858</c:v>
                </c:pt>
                <c:pt idx="33">
                  <c:v>757.4285714285714</c:v>
                </c:pt>
                <c:pt idx="34">
                  <c:v>109.14285714285714</c:v>
                </c:pt>
                <c:pt idx="35">
                  <c:v>43.42857142857143</c:v>
                </c:pt>
                <c:pt idx="36">
                  <c:v>111.42857142857143</c:v>
                </c:pt>
                <c:pt idx="37">
                  <c:v>854.8571428571429</c:v>
                </c:pt>
                <c:pt idx="38">
                  <c:v>170.28571428571428</c:v>
                </c:pt>
                <c:pt idx="39">
                  <c:v>871.7142857142858</c:v>
                </c:pt>
                <c:pt idx="40">
                  <c:v>71.71428571428571</c:v>
                </c:pt>
                <c:pt idx="41">
                  <c:v>2917.142857142857</c:v>
                </c:pt>
                <c:pt idx="42">
                  <c:v>773.1428571428571</c:v>
                </c:pt>
                <c:pt idx="43">
                  <c:v>197.7142857142857</c:v>
                </c:pt>
                <c:pt idx="44">
                  <c:v>1054</c:v>
                </c:pt>
                <c:pt idx="45">
                  <c:v>212.28571428571428</c:v>
                </c:pt>
                <c:pt idx="46">
                  <c:v>286.57142857142856</c:v>
                </c:pt>
                <c:pt idx="47">
                  <c:v>219.14285714285714</c:v>
                </c:pt>
                <c:pt idx="48">
                  <c:v>17.428571428571427</c:v>
                </c:pt>
                <c:pt idx="49">
                  <c:v>11.428571428571429</c:v>
                </c:pt>
                <c:pt idx="50">
                  <c:v>321.7142857142857</c:v>
                </c:pt>
                <c:pt idx="51">
                  <c:v>724.2857142857143</c:v>
                </c:pt>
                <c:pt idx="52">
                  <c:v>33.99999999999999</c:v>
                </c:pt>
                <c:pt idx="53">
                  <c:v>78.85714285714285</c:v>
                </c:pt>
                <c:pt idx="54">
                  <c:v>32</c:v>
                </c:pt>
                <c:pt idx="55">
                  <c:v>905.7142857142857</c:v>
                </c:pt>
                <c:pt idx="56">
                  <c:v>260.57142857142856</c:v>
                </c:pt>
                <c:pt idx="57">
                  <c:v>362.57142857142856</c:v>
                </c:pt>
                <c:pt idx="58">
                  <c:v>596</c:v>
                </c:pt>
                <c:pt idx="59">
                  <c:v>313.7142857142857</c:v>
                </c:pt>
                <c:pt idx="60">
                  <c:v>1137.4285714285716</c:v>
                </c:pt>
                <c:pt idx="61">
                  <c:v>54.57142857142857</c:v>
                </c:pt>
                <c:pt idx="62">
                  <c:v>248.28571428571428</c:v>
                </c:pt>
                <c:pt idx="63">
                  <c:v>99.42857142857142</c:v>
                </c:pt>
                <c:pt idx="64">
                  <c:v>118.85714285714286</c:v>
                </c:pt>
                <c:pt idx="65">
                  <c:v>156.28571428571428</c:v>
                </c:pt>
                <c:pt idx="66">
                  <c:v>99.14285714285714</c:v>
                </c:pt>
                <c:pt idx="67">
                  <c:v>162.28571428571428</c:v>
                </c:pt>
                <c:pt idx="68">
                  <c:v>111.42857142857143</c:v>
                </c:pt>
                <c:pt idx="69">
                  <c:v>74.28571428571429</c:v>
                </c:pt>
                <c:pt idx="70">
                  <c:v>810.5714285714286</c:v>
                </c:pt>
                <c:pt idx="71">
                  <c:v>108</c:v>
                </c:pt>
                <c:pt idx="72">
                  <c:v>93.14285714285714</c:v>
                </c:pt>
                <c:pt idx="73">
                  <c:v>560.5714285714286</c:v>
                </c:pt>
                <c:pt idx="74">
                  <c:v>1163.7142857142858</c:v>
                </c:pt>
                <c:pt idx="75">
                  <c:v>478.00000000000006</c:v>
                </c:pt>
                <c:pt idx="76">
                  <c:v>212.28571428571428</c:v>
                </c:pt>
                <c:pt idx="77">
                  <c:v>121.71428571428571</c:v>
                </c:pt>
                <c:pt idx="78">
                  <c:v>67.14285714285714</c:v>
                </c:pt>
                <c:pt idx="79">
                  <c:v>67.42857142857142</c:v>
                </c:pt>
                <c:pt idx="80">
                  <c:v>201.14285714285714</c:v>
                </c:pt>
                <c:pt idx="81">
                  <c:v>431.42857142857144</c:v>
                </c:pt>
                <c:pt idx="82">
                  <c:v>55.42857142857142</c:v>
                </c:pt>
                <c:pt idx="83">
                  <c:v>87.14285714285714</c:v>
                </c:pt>
                <c:pt idx="84">
                  <c:v>545.7142857142857</c:v>
                </c:pt>
                <c:pt idx="85">
                  <c:v>114.85714285714283</c:v>
                </c:pt>
                <c:pt idx="86">
                  <c:v>482.85714285714283</c:v>
                </c:pt>
                <c:pt idx="87">
                  <c:v>328.57142857142856</c:v>
                </c:pt>
                <c:pt idx="88">
                  <c:v>148.2857142857143</c:v>
                </c:pt>
                <c:pt idx="89">
                  <c:v>162.85714285714286</c:v>
                </c:pt>
                <c:pt idx="90">
                  <c:v>380</c:v>
                </c:pt>
                <c:pt idx="91">
                  <c:v>414.28571428571433</c:v>
                </c:pt>
                <c:pt idx="92">
                  <c:v>317.1428571428571</c:v>
                </c:pt>
                <c:pt idx="93">
                  <c:v>305.7142857142857</c:v>
                </c:pt>
                <c:pt idx="94">
                  <c:v>100.28571428571428</c:v>
                </c:pt>
                <c:pt idx="95">
                  <c:v>251.71428571428572</c:v>
                </c:pt>
                <c:pt idx="96">
                  <c:v>614.2857142857143</c:v>
                </c:pt>
                <c:pt idx="97">
                  <c:v>291.42857142857144</c:v>
                </c:pt>
                <c:pt idx="98">
                  <c:v>33.42857142857142</c:v>
                </c:pt>
                <c:pt idx="99">
                  <c:v>11.428571428571429</c:v>
                </c:pt>
                <c:pt idx="100">
                  <c:v>35.42857142857143</c:v>
                </c:pt>
                <c:pt idx="101">
                  <c:v>531.4285714285714</c:v>
                </c:pt>
                <c:pt idx="102">
                  <c:v>328.57142857142856</c:v>
                </c:pt>
                <c:pt idx="103">
                  <c:v>334.2857142857142</c:v>
                </c:pt>
                <c:pt idx="104">
                  <c:v>437.14285714285717</c:v>
                </c:pt>
                <c:pt idx="105">
                  <c:v>734.2857142857143</c:v>
                </c:pt>
                <c:pt idx="106">
                  <c:v>133.42857142857142</c:v>
                </c:pt>
                <c:pt idx="107">
                  <c:v>54.285714285714285</c:v>
                </c:pt>
                <c:pt idx="108">
                  <c:v>2502.8571428571427</c:v>
                </c:pt>
                <c:pt idx="109">
                  <c:v>842.8571428571429</c:v>
                </c:pt>
                <c:pt idx="110">
                  <c:v>442.85714285714283</c:v>
                </c:pt>
                <c:pt idx="111">
                  <c:v>362.85714285714283</c:v>
                </c:pt>
                <c:pt idx="112">
                  <c:v>82.85714285714285</c:v>
                </c:pt>
                <c:pt idx="113">
                  <c:v>740.8571428571429</c:v>
                </c:pt>
                <c:pt idx="114">
                  <c:v>710.5714285714287</c:v>
                </c:pt>
                <c:pt idx="115">
                  <c:v>300</c:v>
                </c:pt>
                <c:pt idx="116">
                  <c:v>54</c:v>
                </c:pt>
                <c:pt idx="117">
                  <c:v>54.285714285714285</c:v>
                </c:pt>
                <c:pt idx="118">
                  <c:v>152.28571428571428</c:v>
                </c:pt>
                <c:pt idx="119">
                  <c:v>273.4285714285714</c:v>
                </c:pt>
                <c:pt idx="120">
                  <c:v>1294.2857142857142</c:v>
                </c:pt>
                <c:pt idx="121">
                  <c:v>2830.2857142857147</c:v>
                </c:pt>
                <c:pt idx="122">
                  <c:v>2236.5714285714284</c:v>
                </c:pt>
                <c:pt idx="123">
                  <c:v>569.7142857142858</c:v>
                </c:pt>
                <c:pt idx="124">
                  <c:v>482.85714285714283</c:v>
                </c:pt>
                <c:pt idx="125">
                  <c:v>2508.5714285714284</c:v>
                </c:pt>
                <c:pt idx="126">
                  <c:v>448.57142857142856</c:v>
                </c:pt>
                <c:pt idx="127">
                  <c:v>717.1428571428572</c:v>
                </c:pt>
                <c:pt idx="128">
                  <c:v>557.1428571428571</c:v>
                </c:pt>
                <c:pt idx="129">
                  <c:v>1402.857142857143</c:v>
                </c:pt>
                <c:pt idx="130">
                  <c:v>214</c:v>
                </c:pt>
                <c:pt idx="131">
                  <c:v>239.71428571428575</c:v>
                </c:pt>
                <c:pt idx="132">
                  <c:v>85.42857142857143</c:v>
                </c:pt>
                <c:pt idx="133">
                  <c:v>517.1428571428572</c:v>
                </c:pt>
                <c:pt idx="134">
                  <c:v>15.42857142857143</c:v>
                </c:pt>
                <c:pt idx="135">
                  <c:v>140.85714285714286</c:v>
                </c:pt>
                <c:pt idx="136">
                  <c:v>78.02285714285715</c:v>
                </c:pt>
                <c:pt idx="137">
                  <c:v>45.13714285714286</c:v>
                </c:pt>
                <c:pt idx="138">
                  <c:v>520.417142857143</c:v>
                </c:pt>
                <c:pt idx="139">
                  <c:v>82.67057142857144</c:v>
                </c:pt>
                <c:pt idx="140">
                  <c:v>501.1542857142858</c:v>
                </c:pt>
                <c:pt idx="141">
                  <c:v>1787.4285714285716</c:v>
                </c:pt>
                <c:pt idx="142">
                  <c:v>1430</c:v>
                </c:pt>
                <c:pt idx="143">
                  <c:v>483.4285714285715</c:v>
                </c:pt>
                <c:pt idx="144">
                  <c:v>1007.1428571428571</c:v>
                </c:pt>
                <c:pt idx="145">
                  <c:v>944.5714285714287</c:v>
                </c:pt>
                <c:pt idx="146">
                  <c:v>638.7342857142856</c:v>
                </c:pt>
                <c:pt idx="147">
                  <c:v>1159.714285714286</c:v>
                </c:pt>
                <c:pt idx="148">
                  <c:v>481.6771428571428</c:v>
                </c:pt>
              </c:numCache>
            </c:numRef>
          </c:val>
          <c:smooth val="0"/>
        </c:ser>
        <c:marker val="1"/>
        <c:axId val="13352166"/>
        <c:axId val="63976559"/>
      </c:lineChart>
      <c:dateAx>
        <c:axId val="13352166"/>
        <c:scaling>
          <c:orientation val="minMax"/>
          <c:max val="35796"/>
          <c:min val="32874"/>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3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63976559"/>
        <c:crosses val="autoZero"/>
        <c:auto val="0"/>
        <c:baseTimeUnit val="days"/>
        <c:majorUnit val="12"/>
        <c:majorTimeUnit val="months"/>
        <c:minorUnit val="12"/>
        <c:minorTimeUnit val="months"/>
        <c:noMultiLvlLbl val="0"/>
      </c:dateAx>
      <c:valAx>
        <c:axId val="63976559"/>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13352166"/>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Mist - Filter Gauge 7
Conductivity</a:t>
            </a:r>
          </a:p>
        </c:rich>
      </c:tx>
      <c:layout>
        <c:manualLayout>
          <c:xMode val="factor"/>
          <c:yMode val="factor"/>
          <c:x val="0.00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'Filter Gauge 7 data'!$B$43:$B$156</c:f>
              <c:strCache>
                <c:ptCount val="114"/>
                <c:pt idx="0">
                  <c:v>33744</c:v>
                </c:pt>
                <c:pt idx="1">
                  <c:v>33751</c:v>
                </c:pt>
                <c:pt idx="2">
                  <c:v>33758</c:v>
                </c:pt>
                <c:pt idx="3">
                  <c:v>33765</c:v>
                </c:pt>
                <c:pt idx="4">
                  <c:v>33772</c:v>
                </c:pt>
                <c:pt idx="5">
                  <c:v>33779</c:v>
                </c:pt>
                <c:pt idx="6">
                  <c:v>33786</c:v>
                </c:pt>
                <c:pt idx="7">
                  <c:v>33793</c:v>
                </c:pt>
                <c:pt idx="8">
                  <c:v>33800</c:v>
                </c:pt>
                <c:pt idx="9">
                  <c:v>33807</c:v>
                </c:pt>
                <c:pt idx="10">
                  <c:v>33814</c:v>
                </c:pt>
                <c:pt idx="11">
                  <c:v>33821</c:v>
                </c:pt>
                <c:pt idx="12">
                  <c:v>33828</c:v>
                </c:pt>
                <c:pt idx="13">
                  <c:v>33835</c:v>
                </c:pt>
                <c:pt idx="14">
                  <c:v>33842</c:v>
                </c:pt>
                <c:pt idx="15">
                  <c:v>33849</c:v>
                </c:pt>
                <c:pt idx="16">
                  <c:v>33856</c:v>
                </c:pt>
                <c:pt idx="17">
                  <c:v>33863</c:v>
                </c:pt>
                <c:pt idx="18">
                  <c:v>33870</c:v>
                </c:pt>
                <c:pt idx="19">
                  <c:v>33877</c:v>
                </c:pt>
                <c:pt idx="20">
                  <c:v>33884</c:v>
                </c:pt>
                <c:pt idx="21">
                  <c:v>33891</c:v>
                </c:pt>
                <c:pt idx="22">
                  <c:v>33898</c:v>
                </c:pt>
                <c:pt idx="23">
                  <c:v>34117</c:v>
                </c:pt>
                <c:pt idx="24">
                  <c:v>34125</c:v>
                </c:pt>
                <c:pt idx="25">
                  <c:v>34132</c:v>
                </c:pt>
                <c:pt idx="26">
                  <c:v>34139</c:v>
                </c:pt>
                <c:pt idx="27">
                  <c:v>34146</c:v>
                </c:pt>
                <c:pt idx="28">
                  <c:v>34168</c:v>
                </c:pt>
                <c:pt idx="29">
                  <c:v>34174</c:v>
                </c:pt>
                <c:pt idx="30">
                  <c:v>34181</c:v>
                </c:pt>
                <c:pt idx="31">
                  <c:v>34188</c:v>
                </c:pt>
                <c:pt idx="32">
                  <c:v>34202</c:v>
                </c:pt>
                <c:pt idx="33">
                  <c:v>34209</c:v>
                </c:pt>
                <c:pt idx="34">
                  <c:v>34216</c:v>
                </c:pt>
                <c:pt idx="35">
                  <c:v>34223</c:v>
                </c:pt>
                <c:pt idx="36">
                  <c:v>34230</c:v>
                </c:pt>
                <c:pt idx="37">
                  <c:v>34237</c:v>
                </c:pt>
                <c:pt idx="38">
                  <c:v>34251</c:v>
                </c:pt>
                <c:pt idx="39">
                  <c:v>34490</c:v>
                </c:pt>
                <c:pt idx="40">
                  <c:v>34497</c:v>
                </c:pt>
                <c:pt idx="41">
                  <c:v>34504</c:v>
                </c:pt>
                <c:pt idx="42">
                  <c:v>34511</c:v>
                </c:pt>
                <c:pt idx="43">
                  <c:v>34518</c:v>
                </c:pt>
                <c:pt idx="44">
                  <c:v>34525</c:v>
                </c:pt>
                <c:pt idx="45">
                  <c:v>34532</c:v>
                </c:pt>
                <c:pt idx="46">
                  <c:v>34539</c:v>
                </c:pt>
                <c:pt idx="47">
                  <c:v>34546</c:v>
                </c:pt>
                <c:pt idx="48">
                  <c:v>34553</c:v>
                </c:pt>
                <c:pt idx="49">
                  <c:v>34560</c:v>
                </c:pt>
                <c:pt idx="50">
                  <c:v>34567</c:v>
                </c:pt>
                <c:pt idx="51">
                  <c:v>34574</c:v>
                </c:pt>
                <c:pt idx="52">
                  <c:v>34609</c:v>
                </c:pt>
                <c:pt idx="53">
                  <c:v>34623</c:v>
                </c:pt>
                <c:pt idx="54">
                  <c:v>34637</c:v>
                </c:pt>
                <c:pt idx="55">
                  <c:v>34857</c:v>
                </c:pt>
                <c:pt idx="56">
                  <c:v>34864</c:v>
                </c:pt>
                <c:pt idx="57">
                  <c:v>34878</c:v>
                </c:pt>
                <c:pt idx="58">
                  <c:v>34885</c:v>
                </c:pt>
                <c:pt idx="59">
                  <c:v>34892</c:v>
                </c:pt>
                <c:pt idx="60">
                  <c:v>34899</c:v>
                </c:pt>
                <c:pt idx="61">
                  <c:v>34927</c:v>
                </c:pt>
                <c:pt idx="62">
                  <c:v>34934</c:v>
                </c:pt>
                <c:pt idx="63">
                  <c:v>34941</c:v>
                </c:pt>
                <c:pt idx="64">
                  <c:v>34948</c:v>
                </c:pt>
                <c:pt idx="65">
                  <c:v>34955</c:v>
                </c:pt>
                <c:pt idx="66">
                  <c:v>34962</c:v>
                </c:pt>
                <c:pt idx="67">
                  <c:v>34969</c:v>
                </c:pt>
                <c:pt idx="68">
                  <c:v>34976</c:v>
                </c:pt>
                <c:pt idx="69">
                  <c:v>34983</c:v>
                </c:pt>
                <c:pt idx="70">
                  <c:v>34990</c:v>
                </c:pt>
                <c:pt idx="71">
                  <c:v>34997</c:v>
                </c:pt>
                <c:pt idx="72">
                  <c:v>35004</c:v>
                </c:pt>
                <c:pt idx="73">
                  <c:v>35220</c:v>
                </c:pt>
                <c:pt idx="74">
                  <c:v>35227</c:v>
                </c:pt>
                <c:pt idx="75">
                  <c:v>35234</c:v>
                </c:pt>
                <c:pt idx="76">
                  <c:v>35241</c:v>
                </c:pt>
                <c:pt idx="77">
                  <c:v>35248</c:v>
                </c:pt>
                <c:pt idx="78">
                  <c:v>35255</c:v>
                </c:pt>
                <c:pt idx="79">
                  <c:v>35262</c:v>
                </c:pt>
                <c:pt idx="80">
                  <c:v>35283</c:v>
                </c:pt>
                <c:pt idx="81">
                  <c:v>35290</c:v>
                </c:pt>
                <c:pt idx="82">
                  <c:v>35297</c:v>
                </c:pt>
                <c:pt idx="83">
                  <c:v>35304</c:v>
                </c:pt>
                <c:pt idx="84">
                  <c:v>35311</c:v>
                </c:pt>
                <c:pt idx="85">
                  <c:v>35318</c:v>
                </c:pt>
                <c:pt idx="86">
                  <c:v>35325</c:v>
                </c:pt>
                <c:pt idx="87">
                  <c:v>35332</c:v>
                </c:pt>
                <c:pt idx="88">
                  <c:v>35339</c:v>
                </c:pt>
                <c:pt idx="89">
                  <c:v>35346</c:v>
                </c:pt>
                <c:pt idx="90">
                  <c:v>35353</c:v>
                </c:pt>
                <c:pt idx="91">
                  <c:v>35360</c:v>
                </c:pt>
                <c:pt idx="92">
                  <c:v>35367</c:v>
                </c:pt>
                <c:pt idx="93">
                  <c:v>35567</c:v>
                </c:pt>
                <c:pt idx="94">
                  <c:v>35574</c:v>
                </c:pt>
                <c:pt idx="95">
                  <c:v>35582</c:v>
                </c:pt>
                <c:pt idx="96">
                  <c:v>35589</c:v>
                </c:pt>
                <c:pt idx="97">
                  <c:v>35596</c:v>
                </c:pt>
                <c:pt idx="98">
                  <c:v>35603</c:v>
                </c:pt>
                <c:pt idx="99">
                  <c:v>35610</c:v>
                </c:pt>
                <c:pt idx="100">
                  <c:v>35617</c:v>
                </c:pt>
                <c:pt idx="101">
                  <c:v>35624</c:v>
                </c:pt>
                <c:pt idx="102">
                  <c:v>35631</c:v>
                </c:pt>
                <c:pt idx="103">
                  <c:v>35638</c:v>
                </c:pt>
                <c:pt idx="104">
                  <c:v>35652</c:v>
                </c:pt>
                <c:pt idx="105">
                  <c:v>35659</c:v>
                </c:pt>
                <c:pt idx="106">
                  <c:v>35666</c:v>
                </c:pt>
                <c:pt idx="107">
                  <c:v>35687</c:v>
                </c:pt>
                <c:pt idx="108">
                  <c:v>35694</c:v>
                </c:pt>
                <c:pt idx="109">
                  <c:v>35701</c:v>
                </c:pt>
                <c:pt idx="110">
                  <c:v>35708</c:v>
                </c:pt>
                <c:pt idx="111">
                  <c:v>35715</c:v>
                </c:pt>
                <c:pt idx="112">
                  <c:v>35722</c:v>
                </c:pt>
                <c:pt idx="113">
                  <c:v>35729</c:v>
                </c:pt>
              </c:strCache>
            </c:strRef>
          </c:cat>
          <c:val>
            <c:numRef>
              <c:f>'Filter Gauge 7 data'!$V$43:$V$156</c:f>
              <c:numCache>
                <c:ptCount val="114"/>
                <c:pt idx="0">
                  <c:v>7</c:v>
                </c:pt>
                <c:pt idx="1">
                  <c:v>19</c:v>
                </c:pt>
                <c:pt idx="2">
                  <c:v>23</c:v>
                </c:pt>
                <c:pt idx="3">
                  <c:v>25</c:v>
                </c:pt>
                <c:pt idx="4">
                  <c:v>16</c:v>
                </c:pt>
                <c:pt idx="5">
                  <c:v>3</c:v>
                </c:pt>
                <c:pt idx="6">
                  <c:v>50</c:v>
                </c:pt>
                <c:pt idx="7">
                  <c:v>32</c:v>
                </c:pt>
                <c:pt idx="8">
                  <c:v>11</c:v>
                </c:pt>
                <c:pt idx="9">
                  <c:v>100</c:v>
                </c:pt>
                <c:pt idx="10">
                  <c:v>28</c:v>
                </c:pt>
                <c:pt idx="11">
                  <c:v>49</c:v>
                </c:pt>
                <c:pt idx="12">
                  <c:v>34</c:v>
                </c:pt>
                <c:pt idx="13">
                  <c:v>49</c:v>
                </c:pt>
                <c:pt idx="14">
                  <c:v>15</c:v>
                </c:pt>
                <c:pt idx="15">
                  <c:v>39</c:v>
                </c:pt>
                <c:pt idx="16">
                  <c:v>108</c:v>
                </c:pt>
                <c:pt idx="17">
                  <c:v>24</c:v>
                </c:pt>
                <c:pt idx="18">
                  <c:v>114</c:v>
                </c:pt>
                <c:pt idx="19">
                  <c:v>28</c:v>
                </c:pt>
                <c:pt idx="20">
                  <c:v>115</c:v>
                </c:pt>
                <c:pt idx="21">
                  <c:v>44</c:v>
                </c:pt>
                <c:pt idx="22">
                  <c:v>71</c:v>
                </c:pt>
                <c:pt idx="23">
                  <c:v>94</c:v>
                </c:pt>
                <c:pt idx="24">
                  <c:v>78</c:v>
                </c:pt>
                <c:pt idx="25">
                  <c:v>156</c:v>
                </c:pt>
                <c:pt idx="26">
                  <c:v>14</c:v>
                </c:pt>
                <c:pt idx="27">
                  <c:v>50</c:v>
                </c:pt>
                <c:pt idx="28">
                  <c:v>18</c:v>
                </c:pt>
                <c:pt idx="29">
                  <c:v>17</c:v>
                </c:pt>
                <c:pt idx="30">
                  <c:v>37</c:v>
                </c:pt>
                <c:pt idx="31">
                  <c:v>18</c:v>
                </c:pt>
                <c:pt idx="32">
                  <c:v>26</c:v>
                </c:pt>
                <c:pt idx="33">
                  <c:v>20</c:v>
                </c:pt>
                <c:pt idx="34">
                  <c:v>40</c:v>
                </c:pt>
                <c:pt idx="35">
                  <c:v>122</c:v>
                </c:pt>
                <c:pt idx="36">
                  <c:v>22</c:v>
                </c:pt>
                <c:pt idx="37">
                  <c:v>14</c:v>
                </c:pt>
                <c:pt idx="38">
                  <c:v>44</c:v>
                </c:pt>
                <c:pt idx="39">
                  <c:v>133</c:v>
                </c:pt>
                <c:pt idx="40">
                  <c:v>58</c:v>
                </c:pt>
                <c:pt idx="41">
                  <c:v>38</c:v>
                </c:pt>
                <c:pt idx="42">
                  <c:v>28</c:v>
                </c:pt>
                <c:pt idx="43">
                  <c:v>51</c:v>
                </c:pt>
                <c:pt idx="44">
                  <c:v>23</c:v>
                </c:pt>
                <c:pt idx="45">
                  <c:v>78</c:v>
                </c:pt>
                <c:pt idx="46">
                  <c:v>69</c:v>
                </c:pt>
                <c:pt idx="47">
                  <c:v>72</c:v>
                </c:pt>
                <c:pt idx="48">
                  <c:v>36</c:v>
                </c:pt>
                <c:pt idx="49">
                  <c:v>73</c:v>
                </c:pt>
                <c:pt idx="50">
                  <c:v>28</c:v>
                </c:pt>
                <c:pt idx="51">
                  <c:v>66</c:v>
                </c:pt>
                <c:pt idx="52">
                  <c:v>54</c:v>
                </c:pt>
                <c:pt idx="53">
                  <c:v>51</c:v>
                </c:pt>
                <c:pt idx="54">
                  <c:v>69</c:v>
                </c:pt>
                <c:pt idx="55">
                  <c:v>58</c:v>
                </c:pt>
                <c:pt idx="56">
                  <c:v>61</c:v>
                </c:pt>
                <c:pt idx="57">
                  <c:v>60</c:v>
                </c:pt>
                <c:pt idx="58">
                  <c:v>53</c:v>
                </c:pt>
                <c:pt idx="59">
                  <c:v>37</c:v>
                </c:pt>
                <c:pt idx="60">
                  <c:v>38</c:v>
                </c:pt>
                <c:pt idx="61">
                  <c:v>216</c:v>
                </c:pt>
                <c:pt idx="62">
                  <c:v>42</c:v>
                </c:pt>
                <c:pt idx="63">
                  <c:v>15</c:v>
                </c:pt>
                <c:pt idx="64">
                  <c:v>10</c:v>
                </c:pt>
                <c:pt idx="65">
                  <c:v>31</c:v>
                </c:pt>
                <c:pt idx="66">
                  <c:v>65</c:v>
                </c:pt>
                <c:pt idx="67">
                  <c:v>51</c:v>
                </c:pt>
                <c:pt idx="68">
                  <c:v>56</c:v>
                </c:pt>
                <c:pt idx="69">
                  <c:v>81</c:v>
                </c:pt>
                <c:pt idx="70">
                  <c:v>118</c:v>
                </c:pt>
                <c:pt idx="71">
                  <c:v>24</c:v>
                </c:pt>
                <c:pt idx="72">
                  <c:v>13</c:v>
                </c:pt>
                <c:pt idx="73">
                  <c:v>341</c:v>
                </c:pt>
                <c:pt idx="74">
                  <c:v>146</c:v>
                </c:pt>
                <c:pt idx="75">
                  <c:v>68</c:v>
                </c:pt>
                <c:pt idx="76">
                  <c:v>57</c:v>
                </c:pt>
                <c:pt idx="77">
                  <c:v>20</c:v>
                </c:pt>
                <c:pt idx="78">
                  <c:v>104</c:v>
                </c:pt>
                <c:pt idx="79">
                  <c:v>93</c:v>
                </c:pt>
                <c:pt idx="80">
                  <c:v>148</c:v>
                </c:pt>
                <c:pt idx="81">
                  <c:v>78</c:v>
                </c:pt>
                <c:pt idx="82">
                  <c:v>57</c:v>
                </c:pt>
                <c:pt idx="83">
                  <c:v>24</c:v>
                </c:pt>
                <c:pt idx="84">
                  <c:v>66</c:v>
                </c:pt>
                <c:pt idx="85">
                  <c:v>139</c:v>
                </c:pt>
                <c:pt idx="87">
                  <c:v>252</c:v>
                </c:pt>
                <c:pt idx="88">
                  <c:v>63</c:v>
                </c:pt>
                <c:pt idx="89">
                  <c:v>67</c:v>
                </c:pt>
                <c:pt idx="90">
                  <c:v>256</c:v>
                </c:pt>
                <c:pt idx="91">
                  <c:v>55</c:v>
                </c:pt>
                <c:pt idx="92">
                  <c:v>78</c:v>
                </c:pt>
                <c:pt idx="93">
                  <c:v>100</c:v>
                </c:pt>
                <c:pt idx="94">
                  <c:v>214</c:v>
                </c:pt>
                <c:pt idx="95">
                  <c:v>55</c:v>
                </c:pt>
                <c:pt idx="96">
                  <c:v>52</c:v>
                </c:pt>
                <c:pt idx="97">
                  <c:v>28</c:v>
                </c:pt>
                <c:pt idx="98">
                  <c:v>84</c:v>
                </c:pt>
                <c:pt idx="99">
                  <c:v>61</c:v>
                </c:pt>
                <c:pt idx="100">
                  <c:v>111</c:v>
                </c:pt>
                <c:pt idx="101">
                  <c:v>21</c:v>
                </c:pt>
                <c:pt idx="102">
                  <c:v>23</c:v>
                </c:pt>
                <c:pt idx="103">
                  <c:v>87</c:v>
                </c:pt>
                <c:pt idx="104">
                  <c:v>103</c:v>
                </c:pt>
                <c:pt idx="105">
                  <c:v>82</c:v>
                </c:pt>
                <c:pt idx="106">
                  <c:v>222</c:v>
                </c:pt>
                <c:pt idx="107">
                  <c:v>171</c:v>
                </c:pt>
                <c:pt idx="109">
                  <c:v>197</c:v>
                </c:pt>
                <c:pt idx="110">
                  <c:v>124</c:v>
                </c:pt>
                <c:pt idx="111">
                  <c:v>81</c:v>
                </c:pt>
                <c:pt idx="112">
                  <c:v>144</c:v>
                </c:pt>
                <c:pt idx="113">
                  <c:v>92</c:v>
                </c:pt>
              </c:numCache>
            </c:numRef>
          </c:val>
          <c:smooth val="0"/>
        </c:ser>
        <c:marker val="1"/>
        <c:axId val="60372868"/>
        <c:axId val="32424501"/>
      </c:lineChart>
      <c:dateAx>
        <c:axId val="60372868"/>
        <c:scaling>
          <c:orientation val="minMax"/>
          <c:max val="35796"/>
          <c:min val="33604"/>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0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32424501"/>
        <c:crosses val="autoZero"/>
        <c:auto val="0"/>
        <c:baseTimeUnit val="days"/>
        <c:majorUnit val="12"/>
        <c:majorTimeUnit val="months"/>
        <c:minorUnit val="12"/>
        <c:minorTimeUnit val="months"/>
        <c:noMultiLvlLbl val="0"/>
      </c:dateAx>
      <c:valAx>
        <c:axId val="32424501"/>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µScm</a:t>
                </a:r>
                <a:r>
                  <a:rPr lang="en-US" cap="none" sz="1075" b="1" i="0" u="none" baseline="30000">
                    <a:solidFill>
                      <a:srgbClr val="000000"/>
                    </a:solidFill>
                    <a:latin typeface="Arial"/>
                    <a:ea typeface="Arial"/>
                    <a:cs typeface="Arial"/>
                  </a:rPr>
                  <a:t>-1</a:t>
                </a:r>
              </a:p>
            </c:rich>
          </c:tx>
          <c:layout>
            <c:manualLayout>
              <c:xMode val="factor"/>
              <c:yMode val="factor"/>
              <c:x val="-0.003"/>
              <c:y val="-0.0035"/>
            </c:manualLayout>
          </c:layout>
          <c:overlay val="0"/>
          <c:spPr>
            <a:noFill/>
            <a:ln>
              <a:noFill/>
            </a:ln>
          </c:spPr>
        </c:title>
        <c:delete val="0"/>
        <c:numFmt formatCode="0" sourceLinked="0"/>
        <c:majorTickMark val="out"/>
        <c:minorTickMark val="none"/>
        <c:tickLblPos val="nextTo"/>
        <c:spPr>
          <a:ln w="3175">
            <a:solidFill>
              <a:srgbClr val="000000"/>
            </a:solidFill>
          </a:ln>
        </c:spPr>
        <c:crossAx val="60372868"/>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Mist - Filter Gauge 7
Cu</a:t>
            </a:r>
          </a:p>
        </c:rich>
      </c:tx>
      <c:layout>
        <c:manualLayout>
          <c:xMode val="factor"/>
          <c:yMode val="factor"/>
          <c:x val="0.00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'Filter Gauge 7 data'!$B$98:$B$156</c:f>
              <c:strCache>
                <c:ptCount val="59"/>
                <c:pt idx="0">
                  <c:v>34857</c:v>
                </c:pt>
                <c:pt idx="1">
                  <c:v>34864</c:v>
                </c:pt>
                <c:pt idx="2">
                  <c:v>34878</c:v>
                </c:pt>
                <c:pt idx="3">
                  <c:v>34885</c:v>
                </c:pt>
                <c:pt idx="4">
                  <c:v>34892</c:v>
                </c:pt>
                <c:pt idx="5">
                  <c:v>34899</c:v>
                </c:pt>
                <c:pt idx="6">
                  <c:v>34927</c:v>
                </c:pt>
                <c:pt idx="7">
                  <c:v>34934</c:v>
                </c:pt>
                <c:pt idx="8">
                  <c:v>34941</c:v>
                </c:pt>
                <c:pt idx="9">
                  <c:v>34948</c:v>
                </c:pt>
                <c:pt idx="10">
                  <c:v>34955</c:v>
                </c:pt>
                <c:pt idx="11">
                  <c:v>34962</c:v>
                </c:pt>
                <c:pt idx="12">
                  <c:v>34969</c:v>
                </c:pt>
                <c:pt idx="13">
                  <c:v>34976</c:v>
                </c:pt>
                <c:pt idx="14">
                  <c:v>34983</c:v>
                </c:pt>
                <c:pt idx="15">
                  <c:v>34990</c:v>
                </c:pt>
                <c:pt idx="16">
                  <c:v>34997</c:v>
                </c:pt>
                <c:pt idx="17">
                  <c:v>35004</c:v>
                </c:pt>
                <c:pt idx="18">
                  <c:v>35220</c:v>
                </c:pt>
                <c:pt idx="19">
                  <c:v>35227</c:v>
                </c:pt>
                <c:pt idx="20">
                  <c:v>35234</c:v>
                </c:pt>
                <c:pt idx="21">
                  <c:v>35241</c:v>
                </c:pt>
                <c:pt idx="22">
                  <c:v>35248</c:v>
                </c:pt>
                <c:pt idx="23">
                  <c:v>35255</c:v>
                </c:pt>
                <c:pt idx="24">
                  <c:v>35262</c:v>
                </c:pt>
                <c:pt idx="25">
                  <c:v>35283</c:v>
                </c:pt>
                <c:pt idx="26">
                  <c:v>35290</c:v>
                </c:pt>
                <c:pt idx="27">
                  <c:v>35297</c:v>
                </c:pt>
                <c:pt idx="28">
                  <c:v>35304</c:v>
                </c:pt>
                <c:pt idx="29">
                  <c:v>35311</c:v>
                </c:pt>
                <c:pt idx="30">
                  <c:v>35318</c:v>
                </c:pt>
                <c:pt idx="31">
                  <c:v>35325</c:v>
                </c:pt>
                <c:pt idx="32">
                  <c:v>35332</c:v>
                </c:pt>
                <c:pt idx="33">
                  <c:v>35339</c:v>
                </c:pt>
                <c:pt idx="34">
                  <c:v>35346</c:v>
                </c:pt>
                <c:pt idx="35">
                  <c:v>35353</c:v>
                </c:pt>
                <c:pt idx="36">
                  <c:v>35360</c:v>
                </c:pt>
                <c:pt idx="37">
                  <c:v>35367</c:v>
                </c:pt>
                <c:pt idx="38">
                  <c:v>35567</c:v>
                </c:pt>
                <c:pt idx="39">
                  <c:v>35574</c:v>
                </c:pt>
                <c:pt idx="40">
                  <c:v>35582</c:v>
                </c:pt>
                <c:pt idx="41">
                  <c:v>35589</c:v>
                </c:pt>
                <c:pt idx="42">
                  <c:v>35596</c:v>
                </c:pt>
                <c:pt idx="43">
                  <c:v>35603</c:v>
                </c:pt>
                <c:pt idx="44">
                  <c:v>35610</c:v>
                </c:pt>
                <c:pt idx="45">
                  <c:v>35617</c:v>
                </c:pt>
                <c:pt idx="46">
                  <c:v>35624</c:v>
                </c:pt>
                <c:pt idx="47">
                  <c:v>35631</c:v>
                </c:pt>
                <c:pt idx="48">
                  <c:v>35638</c:v>
                </c:pt>
                <c:pt idx="49">
                  <c:v>35652</c:v>
                </c:pt>
                <c:pt idx="50">
                  <c:v>35659</c:v>
                </c:pt>
                <c:pt idx="51">
                  <c:v>35666</c:v>
                </c:pt>
                <c:pt idx="52">
                  <c:v>35687</c:v>
                </c:pt>
                <c:pt idx="53">
                  <c:v>35694</c:v>
                </c:pt>
                <c:pt idx="54">
                  <c:v>35701</c:v>
                </c:pt>
                <c:pt idx="55">
                  <c:v>35708</c:v>
                </c:pt>
                <c:pt idx="56">
                  <c:v>35715</c:v>
                </c:pt>
                <c:pt idx="57">
                  <c:v>35722</c:v>
                </c:pt>
                <c:pt idx="58">
                  <c:v>35729</c:v>
                </c:pt>
              </c:strCache>
            </c:strRef>
          </c:cat>
          <c:val>
            <c:numRef>
              <c:f>'Filter Gauge 7 data'!$AR$98:$AR$156</c:f>
              <c:numCache>
                <c:ptCount val="59"/>
                <c:pt idx="0">
                  <c:v>0.08253968253968254</c:v>
                </c:pt>
                <c:pt idx="1">
                  <c:v>0.06666666666666665</c:v>
                </c:pt>
                <c:pt idx="2">
                  <c:v>0.06349206349206349</c:v>
                </c:pt>
                <c:pt idx="3">
                  <c:v>0.06349206349206349</c:v>
                </c:pt>
                <c:pt idx="4">
                  <c:v>0.06349206349206349</c:v>
                </c:pt>
                <c:pt idx="5">
                  <c:v>0.06349206349206349</c:v>
                </c:pt>
                <c:pt idx="6">
                  <c:v>0.17777777777777778</c:v>
                </c:pt>
                <c:pt idx="7">
                  <c:v>0.1746031746031746</c:v>
                </c:pt>
                <c:pt idx="8">
                  <c:v>0.15555555555555556</c:v>
                </c:pt>
                <c:pt idx="9">
                  <c:v>0.08888888888888889</c:v>
                </c:pt>
                <c:pt idx="10">
                  <c:v>0.1396825396825397</c:v>
                </c:pt>
                <c:pt idx="11">
                  <c:v>0.1365079365079365</c:v>
                </c:pt>
                <c:pt idx="12">
                  <c:v>0.08571428571428572</c:v>
                </c:pt>
                <c:pt idx="13">
                  <c:v>0.09841269841269841</c:v>
                </c:pt>
                <c:pt idx="14">
                  <c:v>0.2984126984126984</c:v>
                </c:pt>
                <c:pt idx="15">
                  <c:v>0.19365079365079368</c:v>
                </c:pt>
                <c:pt idx="16">
                  <c:v>0.13015873015873017</c:v>
                </c:pt>
                <c:pt idx="17">
                  <c:v>0.06984126984126986</c:v>
                </c:pt>
                <c:pt idx="18">
                  <c:v>0.21904761904761905</c:v>
                </c:pt>
                <c:pt idx="19">
                  <c:v>0.10793650793650794</c:v>
                </c:pt>
                <c:pt idx="20">
                  <c:v>0.06349206349206349</c:v>
                </c:pt>
                <c:pt idx="21">
                  <c:v>0.06349206349206349</c:v>
                </c:pt>
                <c:pt idx="22">
                  <c:v>0.06349206349206349</c:v>
                </c:pt>
                <c:pt idx="23">
                  <c:v>0.06349206349206349</c:v>
                </c:pt>
                <c:pt idx="24">
                  <c:v>0.06349206349206349</c:v>
                </c:pt>
                <c:pt idx="25">
                  <c:v>0.21904761904761905</c:v>
                </c:pt>
                <c:pt idx="26">
                  <c:v>0.3492063492063492</c:v>
                </c:pt>
                <c:pt idx="27">
                  <c:v>0.06666666666666665</c:v>
                </c:pt>
                <c:pt idx="28">
                  <c:v>0.06349206349206349</c:v>
                </c:pt>
                <c:pt idx="29">
                  <c:v>0.06984126984126986</c:v>
                </c:pt>
                <c:pt idx="30">
                  <c:v>0.06349206349206349</c:v>
                </c:pt>
                <c:pt idx="31">
                  <c:v>0.7206349206349206</c:v>
                </c:pt>
                <c:pt idx="32">
                  <c:v>0.06349206349206349</c:v>
                </c:pt>
                <c:pt idx="33">
                  <c:v>0.06349206349206349</c:v>
                </c:pt>
                <c:pt idx="34">
                  <c:v>0.06349206349206349</c:v>
                </c:pt>
                <c:pt idx="35">
                  <c:v>0.09206349206349206</c:v>
                </c:pt>
                <c:pt idx="36">
                  <c:v>0.06349206349206349</c:v>
                </c:pt>
                <c:pt idx="37">
                  <c:v>0.06349206349206349</c:v>
                </c:pt>
                <c:pt idx="38">
                  <c:v>0.06984126984126986</c:v>
                </c:pt>
                <c:pt idx="39">
                  <c:v>0.2126984126984127</c:v>
                </c:pt>
                <c:pt idx="40">
                  <c:v>0.16825396825396827</c:v>
                </c:pt>
                <c:pt idx="41">
                  <c:v>0.1396825396825397</c:v>
                </c:pt>
                <c:pt idx="42">
                  <c:v>0.07619047619047618</c:v>
                </c:pt>
                <c:pt idx="43">
                  <c:v>0.11111111111111112</c:v>
                </c:pt>
                <c:pt idx="44">
                  <c:v>0.1746031746031746</c:v>
                </c:pt>
                <c:pt idx="45">
                  <c:v>0.46984126984126984</c:v>
                </c:pt>
                <c:pt idx="46">
                  <c:v>0.17777777777777778</c:v>
                </c:pt>
                <c:pt idx="47">
                  <c:v>0.06349206349206349</c:v>
                </c:pt>
                <c:pt idx="48">
                  <c:v>0.12380952380952381</c:v>
                </c:pt>
                <c:pt idx="49">
                  <c:v>0.26031746031746034</c:v>
                </c:pt>
                <c:pt idx="50">
                  <c:v>0.16825396825396827</c:v>
                </c:pt>
                <c:pt idx="51">
                  <c:v>0.06349206349206349</c:v>
                </c:pt>
                <c:pt idx="52">
                  <c:v>0.07936507936507936</c:v>
                </c:pt>
                <c:pt idx="53">
                  <c:v>0.4</c:v>
                </c:pt>
                <c:pt idx="54">
                  <c:v>0.2571428571428572</c:v>
                </c:pt>
                <c:pt idx="55">
                  <c:v>0.06349206349206349</c:v>
                </c:pt>
                <c:pt idx="56">
                  <c:v>0.07936507936507936</c:v>
                </c:pt>
                <c:pt idx="57">
                  <c:v>0.08253968253968254</c:v>
                </c:pt>
                <c:pt idx="58">
                  <c:v>0.18730158730158727</c:v>
                </c:pt>
              </c:numCache>
            </c:numRef>
          </c:val>
          <c:smooth val="0"/>
        </c:ser>
        <c:marker val="1"/>
        <c:axId val="49816402"/>
        <c:axId val="27145579"/>
      </c:lineChart>
      <c:dateAx>
        <c:axId val="49816402"/>
        <c:scaling>
          <c:orientation val="minMax"/>
          <c:max val="35796"/>
          <c:min val="34700"/>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2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7145579"/>
        <c:crosses val="autoZero"/>
        <c:auto val="0"/>
        <c:baseTimeUnit val="days"/>
        <c:majorUnit val="12"/>
        <c:majorTimeUnit val="months"/>
        <c:minorUnit val="12"/>
        <c:minorTimeUnit val="months"/>
        <c:noMultiLvlLbl val="0"/>
      </c:dateAx>
      <c:valAx>
        <c:axId val="27145579"/>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0" sourceLinked="0"/>
        <c:majorTickMark val="out"/>
        <c:minorTickMark val="none"/>
        <c:tickLblPos val="nextTo"/>
        <c:spPr>
          <a:ln w="3175">
            <a:solidFill>
              <a:srgbClr val="000000"/>
            </a:solidFill>
          </a:ln>
        </c:spPr>
        <c:crossAx val="49816402"/>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Mist - Filter Gauge 7
Fe</a:t>
            </a:r>
          </a:p>
        </c:rich>
      </c:tx>
      <c:layout>
        <c:manualLayout>
          <c:xMode val="factor"/>
          <c:yMode val="factor"/>
          <c:x val="0.00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'Filter Gauge 7 data'!$B$8:$B$156</c:f>
              <c:strCache>
                <c:ptCount val="149"/>
                <c:pt idx="0">
                  <c:v>33100</c:v>
                </c:pt>
                <c:pt idx="1">
                  <c:v>33107</c:v>
                </c:pt>
                <c:pt idx="2">
                  <c:v>33114</c:v>
                </c:pt>
                <c:pt idx="3">
                  <c:v>33122</c:v>
                </c:pt>
                <c:pt idx="4">
                  <c:v>33126</c:v>
                </c:pt>
                <c:pt idx="5">
                  <c:v>33138</c:v>
                </c:pt>
                <c:pt idx="6">
                  <c:v>33144</c:v>
                </c:pt>
                <c:pt idx="7">
                  <c:v>33149</c:v>
                </c:pt>
                <c:pt idx="8">
                  <c:v>33156</c:v>
                </c:pt>
                <c:pt idx="9">
                  <c:v>33163</c:v>
                </c:pt>
                <c:pt idx="10">
                  <c:v>33170</c:v>
                </c:pt>
                <c:pt idx="11">
                  <c:v>33177</c:v>
                </c:pt>
                <c:pt idx="12">
                  <c:v>33363</c:v>
                </c:pt>
                <c:pt idx="13">
                  <c:v>33373</c:v>
                </c:pt>
                <c:pt idx="14">
                  <c:v>33380</c:v>
                </c:pt>
                <c:pt idx="15">
                  <c:v>33387</c:v>
                </c:pt>
                <c:pt idx="16">
                  <c:v>33394</c:v>
                </c:pt>
                <c:pt idx="17">
                  <c:v>33401</c:v>
                </c:pt>
                <c:pt idx="18">
                  <c:v>33408</c:v>
                </c:pt>
                <c:pt idx="19">
                  <c:v>33415</c:v>
                </c:pt>
                <c:pt idx="20">
                  <c:v>33422</c:v>
                </c:pt>
                <c:pt idx="21">
                  <c:v>33429</c:v>
                </c:pt>
                <c:pt idx="22">
                  <c:v>33436</c:v>
                </c:pt>
                <c:pt idx="23">
                  <c:v>33443</c:v>
                </c:pt>
                <c:pt idx="24">
                  <c:v>33450</c:v>
                </c:pt>
                <c:pt idx="25">
                  <c:v>33457</c:v>
                </c:pt>
                <c:pt idx="26">
                  <c:v>33464</c:v>
                </c:pt>
                <c:pt idx="27">
                  <c:v>33471</c:v>
                </c:pt>
                <c:pt idx="28">
                  <c:v>33485</c:v>
                </c:pt>
                <c:pt idx="29">
                  <c:v>33492</c:v>
                </c:pt>
                <c:pt idx="30">
                  <c:v>33499</c:v>
                </c:pt>
                <c:pt idx="31">
                  <c:v>33513</c:v>
                </c:pt>
                <c:pt idx="32">
                  <c:v>33520</c:v>
                </c:pt>
                <c:pt idx="33">
                  <c:v>33527</c:v>
                </c:pt>
                <c:pt idx="34">
                  <c:v>33534</c:v>
                </c:pt>
                <c:pt idx="35">
                  <c:v>33744</c:v>
                </c:pt>
                <c:pt idx="36">
                  <c:v>33751</c:v>
                </c:pt>
                <c:pt idx="37">
                  <c:v>33758</c:v>
                </c:pt>
                <c:pt idx="38">
                  <c:v>33765</c:v>
                </c:pt>
                <c:pt idx="39">
                  <c:v>33772</c:v>
                </c:pt>
                <c:pt idx="40">
                  <c:v>33779</c:v>
                </c:pt>
                <c:pt idx="41">
                  <c:v>33786</c:v>
                </c:pt>
                <c:pt idx="42">
                  <c:v>33793</c:v>
                </c:pt>
                <c:pt idx="43">
                  <c:v>33800</c:v>
                </c:pt>
                <c:pt idx="44">
                  <c:v>33807</c:v>
                </c:pt>
                <c:pt idx="45">
                  <c:v>33814</c:v>
                </c:pt>
                <c:pt idx="46">
                  <c:v>33821</c:v>
                </c:pt>
                <c:pt idx="47">
                  <c:v>33828</c:v>
                </c:pt>
                <c:pt idx="48">
                  <c:v>33835</c:v>
                </c:pt>
                <c:pt idx="49">
                  <c:v>33842</c:v>
                </c:pt>
                <c:pt idx="50">
                  <c:v>33849</c:v>
                </c:pt>
                <c:pt idx="51">
                  <c:v>33856</c:v>
                </c:pt>
                <c:pt idx="52">
                  <c:v>33863</c:v>
                </c:pt>
                <c:pt idx="53">
                  <c:v>33870</c:v>
                </c:pt>
                <c:pt idx="54">
                  <c:v>33877</c:v>
                </c:pt>
                <c:pt idx="55">
                  <c:v>33884</c:v>
                </c:pt>
                <c:pt idx="56">
                  <c:v>33891</c:v>
                </c:pt>
                <c:pt idx="57">
                  <c:v>33898</c:v>
                </c:pt>
                <c:pt idx="58">
                  <c:v>34117</c:v>
                </c:pt>
                <c:pt idx="59">
                  <c:v>34125</c:v>
                </c:pt>
                <c:pt idx="60">
                  <c:v>34132</c:v>
                </c:pt>
                <c:pt idx="61">
                  <c:v>34139</c:v>
                </c:pt>
                <c:pt idx="62">
                  <c:v>34146</c:v>
                </c:pt>
                <c:pt idx="63">
                  <c:v>34168</c:v>
                </c:pt>
                <c:pt idx="64">
                  <c:v>34174</c:v>
                </c:pt>
                <c:pt idx="65">
                  <c:v>34181</c:v>
                </c:pt>
                <c:pt idx="66">
                  <c:v>34188</c:v>
                </c:pt>
                <c:pt idx="67">
                  <c:v>34202</c:v>
                </c:pt>
                <c:pt idx="68">
                  <c:v>34209</c:v>
                </c:pt>
                <c:pt idx="69">
                  <c:v>34216</c:v>
                </c:pt>
                <c:pt idx="70">
                  <c:v>34223</c:v>
                </c:pt>
                <c:pt idx="71">
                  <c:v>34230</c:v>
                </c:pt>
                <c:pt idx="72">
                  <c:v>34237</c:v>
                </c:pt>
                <c:pt idx="73">
                  <c:v>34251</c:v>
                </c:pt>
                <c:pt idx="74">
                  <c:v>34490</c:v>
                </c:pt>
                <c:pt idx="75">
                  <c:v>34497</c:v>
                </c:pt>
                <c:pt idx="76">
                  <c:v>34504</c:v>
                </c:pt>
                <c:pt idx="77">
                  <c:v>34511</c:v>
                </c:pt>
                <c:pt idx="78">
                  <c:v>34518</c:v>
                </c:pt>
                <c:pt idx="79">
                  <c:v>34525</c:v>
                </c:pt>
                <c:pt idx="80">
                  <c:v>34532</c:v>
                </c:pt>
                <c:pt idx="81">
                  <c:v>34539</c:v>
                </c:pt>
                <c:pt idx="82">
                  <c:v>34546</c:v>
                </c:pt>
                <c:pt idx="83">
                  <c:v>34553</c:v>
                </c:pt>
                <c:pt idx="84">
                  <c:v>34560</c:v>
                </c:pt>
                <c:pt idx="85">
                  <c:v>34567</c:v>
                </c:pt>
                <c:pt idx="86">
                  <c:v>34574</c:v>
                </c:pt>
                <c:pt idx="87">
                  <c:v>34609</c:v>
                </c:pt>
                <c:pt idx="88">
                  <c:v>34623</c:v>
                </c:pt>
                <c:pt idx="89">
                  <c:v>34637</c:v>
                </c:pt>
                <c:pt idx="90">
                  <c:v>34857</c:v>
                </c:pt>
                <c:pt idx="91">
                  <c:v>34864</c:v>
                </c:pt>
                <c:pt idx="92">
                  <c:v>34878</c:v>
                </c:pt>
                <c:pt idx="93">
                  <c:v>34885</c:v>
                </c:pt>
                <c:pt idx="94">
                  <c:v>34892</c:v>
                </c:pt>
                <c:pt idx="95">
                  <c:v>34899</c:v>
                </c:pt>
                <c:pt idx="96">
                  <c:v>34927</c:v>
                </c:pt>
                <c:pt idx="97">
                  <c:v>34934</c:v>
                </c:pt>
                <c:pt idx="98">
                  <c:v>34941</c:v>
                </c:pt>
                <c:pt idx="99">
                  <c:v>34948</c:v>
                </c:pt>
                <c:pt idx="100">
                  <c:v>34955</c:v>
                </c:pt>
                <c:pt idx="101">
                  <c:v>34962</c:v>
                </c:pt>
                <c:pt idx="102">
                  <c:v>34969</c:v>
                </c:pt>
                <c:pt idx="103">
                  <c:v>34976</c:v>
                </c:pt>
                <c:pt idx="104">
                  <c:v>34983</c:v>
                </c:pt>
                <c:pt idx="105">
                  <c:v>34990</c:v>
                </c:pt>
                <c:pt idx="106">
                  <c:v>34997</c:v>
                </c:pt>
                <c:pt idx="107">
                  <c:v>35004</c:v>
                </c:pt>
                <c:pt idx="108">
                  <c:v>35220</c:v>
                </c:pt>
                <c:pt idx="109">
                  <c:v>35227</c:v>
                </c:pt>
                <c:pt idx="110">
                  <c:v>35234</c:v>
                </c:pt>
                <c:pt idx="111">
                  <c:v>35241</c:v>
                </c:pt>
                <c:pt idx="112">
                  <c:v>35248</c:v>
                </c:pt>
                <c:pt idx="113">
                  <c:v>35255</c:v>
                </c:pt>
                <c:pt idx="114">
                  <c:v>35262</c:v>
                </c:pt>
                <c:pt idx="115">
                  <c:v>35283</c:v>
                </c:pt>
                <c:pt idx="116">
                  <c:v>35290</c:v>
                </c:pt>
                <c:pt idx="117">
                  <c:v>35297</c:v>
                </c:pt>
                <c:pt idx="118">
                  <c:v>35304</c:v>
                </c:pt>
                <c:pt idx="119">
                  <c:v>35311</c:v>
                </c:pt>
                <c:pt idx="120">
                  <c:v>35318</c:v>
                </c:pt>
                <c:pt idx="121">
                  <c:v>35325</c:v>
                </c:pt>
                <c:pt idx="122">
                  <c:v>35332</c:v>
                </c:pt>
                <c:pt idx="123">
                  <c:v>35339</c:v>
                </c:pt>
                <c:pt idx="124">
                  <c:v>35346</c:v>
                </c:pt>
                <c:pt idx="125">
                  <c:v>35353</c:v>
                </c:pt>
                <c:pt idx="126">
                  <c:v>35360</c:v>
                </c:pt>
                <c:pt idx="127">
                  <c:v>35367</c:v>
                </c:pt>
                <c:pt idx="128">
                  <c:v>35567</c:v>
                </c:pt>
                <c:pt idx="129">
                  <c:v>35574</c:v>
                </c:pt>
                <c:pt idx="130">
                  <c:v>35582</c:v>
                </c:pt>
                <c:pt idx="131">
                  <c:v>35589</c:v>
                </c:pt>
                <c:pt idx="132">
                  <c:v>35596</c:v>
                </c:pt>
                <c:pt idx="133">
                  <c:v>35603</c:v>
                </c:pt>
                <c:pt idx="134">
                  <c:v>35610</c:v>
                </c:pt>
                <c:pt idx="135">
                  <c:v>35617</c:v>
                </c:pt>
                <c:pt idx="136">
                  <c:v>35624</c:v>
                </c:pt>
                <c:pt idx="137">
                  <c:v>35631</c:v>
                </c:pt>
                <c:pt idx="138">
                  <c:v>35638</c:v>
                </c:pt>
                <c:pt idx="139">
                  <c:v>35652</c:v>
                </c:pt>
                <c:pt idx="140">
                  <c:v>35659</c:v>
                </c:pt>
                <c:pt idx="141">
                  <c:v>35666</c:v>
                </c:pt>
                <c:pt idx="142">
                  <c:v>35687</c:v>
                </c:pt>
                <c:pt idx="143">
                  <c:v>35694</c:v>
                </c:pt>
                <c:pt idx="144">
                  <c:v>35701</c:v>
                </c:pt>
                <c:pt idx="145">
                  <c:v>35708</c:v>
                </c:pt>
                <c:pt idx="146">
                  <c:v>35715</c:v>
                </c:pt>
                <c:pt idx="147">
                  <c:v>35722</c:v>
                </c:pt>
                <c:pt idx="148">
                  <c:v>35729</c:v>
                </c:pt>
              </c:strCache>
            </c:strRef>
          </c:cat>
          <c:val>
            <c:numRef>
              <c:f>'Filter Gauge 7 data'!$AC$8:$AC$156</c:f>
              <c:numCache>
                <c:ptCount val="149"/>
                <c:pt idx="0">
                  <c:v>1.6857142857142857</c:v>
                </c:pt>
                <c:pt idx="1">
                  <c:v>0.29285714285714287</c:v>
                </c:pt>
                <c:pt idx="2">
                  <c:v>0.2142857142857143</c:v>
                </c:pt>
                <c:pt idx="3">
                  <c:v>0.2142857142857143</c:v>
                </c:pt>
                <c:pt idx="4">
                  <c:v>0.4</c:v>
                </c:pt>
                <c:pt idx="5">
                  <c:v>0.4714285714285714</c:v>
                </c:pt>
                <c:pt idx="6">
                  <c:v>0.2142857142857143</c:v>
                </c:pt>
                <c:pt idx="7">
                  <c:v>0.2142857142857143</c:v>
                </c:pt>
                <c:pt idx="8">
                  <c:v>0.7142857142857143</c:v>
                </c:pt>
                <c:pt idx="9">
                  <c:v>10.107142857142856</c:v>
                </c:pt>
                <c:pt idx="10">
                  <c:v>2.2142857142857144</c:v>
                </c:pt>
                <c:pt idx="11">
                  <c:v>0.2142857142857143</c:v>
                </c:pt>
                <c:pt idx="12">
                  <c:v>0.2142857142857143</c:v>
                </c:pt>
                <c:pt idx="13">
                  <c:v>0.2142857142857143</c:v>
                </c:pt>
                <c:pt idx="14">
                  <c:v>0.4714285714285714</c:v>
                </c:pt>
                <c:pt idx="15">
                  <c:v>0.7964285714285714</c:v>
                </c:pt>
                <c:pt idx="16">
                  <c:v>0.2142857142857143</c:v>
                </c:pt>
                <c:pt idx="17">
                  <c:v>0.2142857142857143</c:v>
                </c:pt>
                <c:pt idx="18">
                  <c:v>0.3357142857142857</c:v>
                </c:pt>
                <c:pt idx="19">
                  <c:v>0.2142857142857143</c:v>
                </c:pt>
                <c:pt idx="20">
                  <c:v>2.6428571428571423</c:v>
                </c:pt>
                <c:pt idx="21">
                  <c:v>0.4642857142857143</c:v>
                </c:pt>
                <c:pt idx="22">
                  <c:v>1.7464285714285712</c:v>
                </c:pt>
                <c:pt idx="23">
                  <c:v>3.4642857142857144</c:v>
                </c:pt>
                <c:pt idx="24">
                  <c:v>0.3107142857142857</c:v>
                </c:pt>
                <c:pt idx="25">
                  <c:v>0.3464285714285714</c:v>
                </c:pt>
                <c:pt idx="26">
                  <c:v>0.2142857142857143</c:v>
                </c:pt>
                <c:pt idx="27">
                  <c:v>0.5321428571428571</c:v>
                </c:pt>
                <c:pt idx="28">
                  <c:v>4.964285714285714</c:v>
                </c:pt>
                <c:pt idx="29">
                  <c:v>1.2607142857142857</c:v>
                </c:pt>
                <c:pt idx="30">
                  <c:v>0.2142857142857143</c:v>
                </c:pt>
                <c:pt idx="31">
                  <c:v>0.29642857142857143</c:v>
                </c:pt>
                <c:pt idx="32">
                  <c:v>3.2142857142857144</c:v>
                </c:pt>
                <c:pt idx="33">
                  <c:v>0.2142857142857143</c:v>
                </c:pt>
                <c:pt idx="34">
                  <c:v>5.178571428571428</c:v>
                </c:pt>
                <c:pt idx="35">
                  <c:v>2.8214285714285716</c:v>
                </c:pt>
                <c:pt idx="36">
                  <c:v>8.428571428571427</c:v>
                </c:pt>
                <c:pt idx="37">
                  <c:v>7.392857142857143</c:v>
                </c:pt>
                <c:pt idx="38">
                  <c:v>2.6428571428571423</c:v>
                </c:pt>
                <c:pt idx="39">
                  <c:v>1.4035714285714287</c:v>
                </c:pt>
                <c:pt idx="40">
                  <c:v>0.6357142857142857</c:v>
                </c:pt>
                <c:pt idx="41">
                  <c:v>4</c:v>
                </c:pt>
                <c:pt idx="42">
                  <c:v>0.7428571428571429</c:v>
                </c:pt>
                <c:pt idx="43">
                  <c:v>0.3892857142857143</c:v>
                </c:pt>
                <c:pt idx="44">
                  <c:v>0.6428571428571428</c:v>
                </c:pt>
                <c:pt idx="45">
                  <c:v>0.24642857142857144</c:v>
                </c:pt>
                <c:pt idx="46">
                  <c:v>0.26071428571428573</c:v>
                </c:pt>
                <c:pt idx="47">
                  <c:v>0.2142857142857143</c:v>
                </c:pt>
                <c:pt idx="48">
                  <c:v>0.7964285714285714</c:v>
                </c:pt>
                <c:pt idx="49">
                  <c:v>0.2142857142857143</c:v>
                </c:pt>
                <c:pt idx="50">
                  <c:v>0.2142857142857143</c:v>
                </c:pt>
                <c:pt idx="52">
                  <c:v>0.4</c:v>
                </c:pt>
                <c:pt idx="53">
                  <c:v>4.2142857142857135</c:v>
                </c:pt>
                <c:pt idx="54">
                  <c:v>0.9107142857142856</c:v>
                </c:pt>
                <c:pt idx="55">
                  <c:v>0.4285714285714286</c:v>
                </c:pt>
                <c:pt idx="56">
                  <c:v>0.2142857142857143</c:v>
                </c:pt>
                <c:pt idx="57">
                  <c:v>1.0571428571428572</c:v>
                </c:pt>
                <c:pt idx="58">
                  <c:v>2.0714285714285716</c:v>
                </c:pt>
                <c:pt idx="59">
                  <c:v>0.5857142857142857</c:v>
                </c:pt>
                <c:pt idx="60">
                  <c:v>0.4571428571428572</c:v>
                </c:pt>
                <c:pt idx="61">
                  <c:v>0.2142857142857143</c:v>
                </c:pt>
                <c:pt idx="62">
                  <c:v>0.7607142857142857</c:v>
                </c:pt>
                <c:pt idx="63">
                  <c:v>0.2142857142857143</c:v>
                </c:pt>
                <c:pt idx="64">
                  <c:v>0.2142857142857143</c:v>
                </c:pt>
                <c:pt idx="65">
                  <c:v>0.3821428571428571</c:v>
                </c:pt>
                <c:pt idx="66">
                  <c:v>0.2142857142857143</c:v>
                </c:pt>
                <c:pt idx="67">
                  <c:v>0.2142857142857143</c:v>
                </c:pt>
                <c:pt idx="68">
                  <c:v>0.2142857142857143</c:v>
                </c:pt>
                <c:pt idx="69">
                  <c:v>2.0714285714285716</c:v>
                </c:pt>
                <c:pt idx="70">
                  <c:v>0.9535714285714286</c:v>
                </c:pt>
                <c:pt idx="71">
                  <c:v>1.8214285714285712</c:v>
                </c:pt>
                <c:pt idx="72">
                  <c:v>0.28214285714285714</c:v>
                </c:pt>
                <c:pt idx="73">
                  <c:v>0.575</c:v>
                </c:pt>
                <c:pt idx="74">
                  <c:v>0.6571428571428571</c:v>
                </c:pt>
                <c:pt idx="75">
                  <c:v>0.5678571428571428</c:v>
                </c:pt>
                <c:pt idx="76">
                  <c:v>0.6857142857142857</c:v>
                </c:pt>
                <c:pt idx="77">
                  <c:v>0.6571428571428571</c:v>
                </c:pt>
                <c:pt idx="78">
                  <c:v>6.5</c:v>
                </c:pt>
                <c:pt idx="79">
                  <c:v>0.45</c:v>
                </c:pt>
                <c:pt idx="80">
                  <c:v>6.392857142857143</c:v>
                </c:pt>
                <c:pt idx="81">
                  <c:v>0.5214285714285715</c:v>
                </c:pt>
                <c:pt idx="82">
                  <c:v>3.25</c:v>
                </c:pt>
                <c:pt idx="83">
                  <c:v>1.4535714285714287</c:v>
                </c:pt>
                <c:pt idx="84">
                  <c:v>1.4214285714285715</c:v>
                </c:pt>
                <c:pt idx="85">
                  <c:v>0.6964285714285715</c:v>
                </c:pt>
                <c:pt idx="86">
                  <c:v>0.9821428571428572</c:v>
                </c:pt>
                <c:pt idx="87">
                  <c:v>0.5714285714285715</c:v>
                </c:pt>
                <c:pt idx="88">
                  <c:v>1.4214285714285715</c:v>
                </c:pt>
                <c:pt idx="89">
                  <c:v>1.8571428571428572</c:v>
                </c:pt>
                <c:pt idx="90">
                  <c:v>0.2142857142857143</c:v>
                </c:pt>
                <c:pt idx="91">
                  <c:v>0.2142857142857143</c:v>
                </c:pt>
                <c:pt idx="92">
                  <c:v>2.785714285714286</c:v>
                </c:pt>
                <c:pt idx="93">
                  <c:v>0.33214285714285713</c:v>
                </c:pt>
                <c:pt idx="94">
                  <c:v>1.0642857142857143</c:v>
                </c:pt>
                <c:pt idx="95">
                  <c:v>0.2142857142857143</c:v>
                </c:pt>
                <c:pt idx="96">
                  <c:v>1.1535714285714287</c:v>
                </c:pt>
                <c:pt idx="97">
                  <c:v>0.2142857142857143</c:v>
                </c:pt>
                <c:pt idx="98">
                  <c:v>0.2785714285714285</c:v>
                </c:pt>
                <c:pt idx="99">
                  <c:v>0.2142857142857143</c:v>
                </c:pt>
                <c:pt idx="100">
                  <c:v>0.7107142857142857</c:v>
                </c:pt>
                <c:pt idx="101">
                  <c:v>0.2142857142857143</c:v>
                </c:pt>
                <c:pt idx="102">
                  <c:v>0.2142857142857143</c:v>
                </c:pt>
                <c:pt idx="103">
                  <c:v>0.2785714285714285</c:v>
                </c:pt>
                <c:pt idx="104">
                  <c:v>1.114285714285714</c:v>
                </c:pt>
                <c:pt idx="105">
                  <c:v>1.4785714285714284</c:v>
                </c:pt>
                <c:pt idx="106">
                  <c:v>0.2142857142857143</c:v>
                </c:pt>
                <c:pt idx="107">
                  <c:v>0.2142857142857143</c:v>
                </c:pt>
                <c:pt idx="108">
                  <c:v>4.321428571428571</c:v>
                </c:pt>
                <c:pt idx="109">
                  <c:v>3.5357142857142856</c:v>
                </c:pt>
                <c:pt idx="110">
                  <c:v>0.6500000000000001</c:v>
                </c:pt>
                <c:pt idx="111">
                  <c:v>0.2392857142857143</c:v>
                </c:pt>
                <c:pt idx="112">
                  <c:v>0.2142857142857143</c:v>
                </c:pt>
                <c:pt idx="113">
                  <c:v>0.8321428571428572</c:v>
                </c:pt>
                <c:pt idx="114">
                  <c:v>0.2142857142857143</c:v>
                </c:pt>
                <c:pt idx="115">
                  <c:v>3.357142857142857</c:v>
                </c:pt>
                <c:pt idx="116">
                  <c:v>2.1785714285714284</c:v>
                </c:pt>
                <c:pt idx="117">
                  <c:v>2.1071428571428568</c:v>
                </c:pt>
                <c:pt idx="118">
                  <c:v>0.2142857142857143</c:v>
                </c:pt>
                <c:pt idx="119">
                  <c:v>0.9464285714285714</c:v>
                </c:pt>
                <c:pt idx="120">
                  <c:v>0.45357142857142857</c:v>
                </c:pt>
                <c:pt idx="122">
                  <c:v>0.6464285714285715</c:v>
                </c:pt>
                <c:pt idx="123">
                  <c:v>0.2142857142857143</c:v>
                </c:pt>
                <c:pt idx="124">
                  <c:v>0.4785714285714286</c:v>
                </c:pt>
                <c:pt idx="125">
                  <c:v>1.3000000000000003</c:v>
                </c:pt>
                <c:pt idx="126">
                  <c:v>0.2142857142857143</c:v>
                </c:pt>
                <c:pt idx="127">
                  <c:v>0.2142857142857143</c:v>
                </c:pt>
                <c:pt idx="128">
                  <c:v>1.7107142857142856</c:v>
                </c:pt>
                <c:pt idx="129">
                  <c:v>5.464285714285714</c:v>
                </c:pt>
                <c:pt idx="130">
                  <c:v>2.5357142857142856</c:v>
                </c:pt>
                <c:pt idx="131">
                  <c:v>1.7785714285714285</c:v>
                </c:pt>
                <c:pt idx="132">
                  <c:v>0.7107142857142857</c:v>
                </c:pt>
                <c:pt idx="133">
                  <c:v>1.4892857142857143</c:v>
                </c:pt>
                <c:pt idx="134">
                  <c:v>2.857142857142857</c:v>
                </c:pt>
                <c:pt idx="135">
                  <c:v>3.6428571428571423</c:v>
                </c:pt>
                <c:pt idx="136">
                  <c:v>0.6464285714285715</c:v>
                </c:pt>
                <c:pt idx="137">
                  <c:v>0.8142857142857143</c:v>
                </c:pt>
                <c:pt idx="138">
                  <c:v>0.4928571428571429</c:v>
                </c:pt>
                <c:pt idx="139">
                  <c:v>1.2714285714285714</c:v>
                </c:pt>
                <c:pt idx="140">
                  <c:v>0.4571428571428572</c:v>
                </c:pt>
                <c:pt idx="141">
                  <c:v>0.6107142857142858</c:v>
                </c:pt>
                <c:pt idx="142">
                  <c:v>0.28928571428571426</c:v>
                </c:pt>
                <c:pt idx="143">
                  <c:v>1.5607142857142857</c:v>
                </c:pt>
                <c:pt idx="144">
                  <c:v>2.2607142857142857</c:v>
                </c:pt>
                <c:pt idx="145">
                  <c:v>1.0892857142857142</c:v>
                </c:pt>
                <c:pt idx="146">
                  <c:v>0.5428571428571429</c:v>
                </c:pt>
                <c:pt idx="147">
                  <c:v>0.2392857142857143</c:v>
                </c:pt>
                <c:pt idx="148">
                  <c:v>1.6821428571428574</c:v>
                </c:pt>
              </c:numCache>
            </c:numRef>
          </c:val>
          <c:smooth val="0"/>
        </c:ser>
        <c:marker val="1"/>
        <c:axId val="13591504"/>
        <c:axId val="7637905"/>
      </c:lineChart>
      <c:dateAx>
        <c:axId val="13591504"/>
        <c:scaling>
          <c:orientation val="minMax"/>
          <c:max val="35796"/>
          <c:min val="32874"/>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0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7637905"/>
        <c:crosses val="autoZero"/>
        <c:auto val="0"/>
        <c:baseTimeUnit val="days"/>
        <c:majorUnit val="12"/>
        <c:majorTimeUnit val="months"/>
        <c:minorUnit val="12"/>
        <c:minorTimeUnit val="months"/>
        <c:noMultiLvlLbl val="0"/>
      </c:dateAx>
      <c:valAx>
        <c:axId val="7637905"/>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13591504"/>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Mist - Filter Gauge 7
H</a:t>
            </a:r>
          </a:p>
        </c:rich>
      </c:tx>
      <c:layout>
        <c:manualLayout>
          <c:xMode val="factor"/>
          <c:yMode val="factor"/>
          <c:x val="0.00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'Filter Gauge 7 data'!$B$8:$B$156</c:f>
              <c:strCache>
                <c:ptCount val="149"/>
                <c:pt idx="0">
                  <c:v>33100</c:v>
                </c:pt>
                <c:pt idx="1">
                  <c:v>33107</c:v>
                </c:pt>
                <c:pt idx="2">
                  <c:v>33114</c:v>
                </c:pt>
                <c:pt idx="3">
                  <c:v>33122</c:v>
                </c:pt>
                <c:pt idx="4">
                  <c:v>33126</c:v>
                </c:pt>
                <c:pt idx="5">
                  <c:v>33138</c:v>
                </c:pt>
                <c:pt idx="6">
                  <c:v>33144</c:v>
                </c:pt>
                <c:pt idx="7">
                  <c:v>33149</c:v>
                </c:pt>
                <c:pt idx="8">
                  <c:v>33156</c:v>
                </c:pt>
                <c:pt idx="9">
                  <c:v>33163</c:v>
                </c:pt>
                <c:pt idx="10">
                  <c:v>33170</c:v>
                </c:pt>
                <c:pt idx="11">
                  <c:v>33177</c:v>
                </c:pt>
                <c:pt idx="12">
                  <c:v>33363</c:v>
                </c:pt>
                <c:pt idx="13">
                  <c:v>33373</c:v>
                </c:pt>
                <c:pt idx="14">
                  <c:v>33380</c:v>
                </c:pt>
                <c:pt idx="15">
                  <c:v>33387</c:v>
                </c:pt>
                <c:pt idx="16">
                  <c:v>33394</c:v>
                </c:pt>
                <c:pt idx="17">
                  <c:v>33401</c:v>
                </c:pt>
                <c:pt idx="18">
                  <c:v>33408</c:v>
                </c:pt>
                <c:pt idx="19">
                  <c:v>33415</c:v>
                </c:pt>
                <c:pt idx="20">
                  <c:v>33422</c:v>
                </c:pt>
                <c:pt idx="21">
                  <c:v>33429</c:v>
                </c:pt>
                <c:pt idx="22">
                  <c:v>33436</c:v>
                </c:pt>
                <c:pt idx="23">
                  <c:v>33443</c:v>
                </c:pt>
                <c:pt idx="24">
                  <c:v>33450</c:v>
                </c:pt>
                <c:pt idx="25">
                  <c:v>33457</c:v>
                </c:pt>
                <c:pt idx="26">
                  <c:v>33464</c:v>
                </c:pt>
                <c:pt idx="27">
                  <c:v>33471</c:v>
                </c:pt>
                <c:pt idx="28">
                  <c:v>33485</c:v>
                </c:pt>
                <c:pt idx="29">
                  <c:v>33492</c:v>
                </c:pt>
                <c:pt idx="30">
                  <c:v>33499</c:v>
                </c:pt>
                <c:pt idx="31">
                  <c:v>33513</c:v>
                </c:pt>
                <c:pt idx="32">
                  <c:v>33520</c:v>
                </c:pt>
                <c:pt idx="33">
                  <c:v>33527</c:v>
                </c:pt>
                <c:pt idx="34">
                  <c:v>33534</c:v>
                </c:pt>
                <c:pt idx="35">
                  <c:v>33744</c:v>
                </c:pt>
                <c:pt idx="36">
                  <c:v>33751</c:v>
                </c:pt>
                <c:pt idx="37">
                  <c:v>33758</c:v>
                </c:pt>
                <c:pt idx="38">
                  <c:v>33765</c:v>
                </c:pt>
                <c:pt idx="39">
                  <c:v>33772</c:v>
                </c:pt>
                <c:pt idx="40">
                  <c:v>33779</c:v>
                </c:pt>
                <c:pt idx="41">
                  <c:v>33786</c:v>
                </c:pt>
                <c:pt idx="42">
                  <c:v>33793</c:v>
                </c:pt>
                <c:pt idx="43">
                  <c:v>33800</c:v>
                </c:pt>
                <c:pt idx="44">
                  <c:v>33807</c:v>
                </c:pt>
                <c:pt idx="45">
                  <c:v>33814</c:v>
                </c:pt>
                <c:pt idx="46">
                  <c:v>33821</c:v>
                </c:pt>
                <c:pt idx="47">
                  <c:v>33828</c:v>
                </c:pt>
                <c:pt idx="48">
                  <c:v>33835</c:v>
                </c:pt>
                <c:pt idx="49">
                  <c:v>33842</c:v>
                </c:pt>
                <c:pt idx="50">
                  <c:v>33849</c:v>
                </c:pt>
                <c:pt idx="51">
                  <c:v>33856</c:v>
                </c:pt>
                <c:pt idx="52">
                  <c:v>33863</c:v>
                </c:pt>
                <c:pt idx="53">
                  <c:v>33870</c:v>
                </c:pt>
                <c:pt idx="54">
                  <c:v>33877</c:v>
                </c:pt>
                <c:pt idx="55">
                  <c:v>33884</c:v>
                </c:pt>
                <c:pt idx="56">
                  <c:v>33891</c:v>
                </c:pt>
                <c:pt idx="57">
                  <c:v>33898</c:v>
                </c:pt>
                <c:pt idx="58">
                  <c:v>34117</c:v>
                </c:pt>
                <c:pt idx="59">
                  <c:v>34125</c:v>
                </c:pt>
                <c:pt idx="60">
                  <c:v>34132</c:v>
                </c:pt>
                <c:pt idx="61">
                  <c:v>34139</c:v>
                </c:pt>
                <c:pt idx="62">
                  <c:v>34146</c:v>
                </c:pt>
                <c:pt idx="63">
                  <c:v>34168</c:v>
                </c:pt>
                <c:pt idx="64">
                  <c:v>34174</c:v>
                </c:pt>
                <c:pt idx="65">
                  <c:v>34181</c:v>
                </c:pt>
                <c:pt idx="66">
                  <c:v>34188</c:v>
                </c:pt>
                <c:pt idx="67">
                  <c:v>34202</c:v>
                </c:pt>
                <c:pt idx="68">
                  <c:v>34209</c:v>
                </c:pt>
                <c:pt idx="69">
                  <c:v>34216</c:v>
                </c:pt>
                <c:pt idx="70">
                  <c:v>34223</c:v>
                </c:pt>
                <c:pt idx="71">
                  <c:v>34230</c:v>
                </c:pt>
                <c:pt idx="72">
                  <c:v>34237</c:v>
                </c:pt>
                <c:pt idx="73">
                  <c:v>34251</c:v>
                </c:pt>
                <c:pt idx="74">
                  <c:v>34490</c:v>
                </c:pt>
                <c:pt idx="75">
                  <c:v>34497</c:v>
                </c:pt>
                <c:pt idx="76">
                  <c:v>34504</c:v>
                </c:pt>
                <c:pt idx="77">
                  <c:v>34511</c:v>
                </c:pt>
                <c:pt idx="78">
                  <c:v>34518</c:v>
                </c:pt>
                <c:pt idx="79">
                  <c:v>34525</c:v>
                </c:pt>
                <c:pt idx="80">
                  <c:v>34532</c:v>
                </c:pt>
                <c:pt idx="81">
                  <c:v>34539</c:v>
                </c:pt>
                <c:pt idx="82">
                  <c:v>34546</c:v>
                </c:pt>
                <c:pt idx="83">
                  <c:v>34553</c:v>
                </c:pt>
                <c:pt idx="84">
                  <c:v>34560</c:v>
                </c:pt>
                <c:pt idx="85">
                  <c:v>34567</c:v>
                </c:pt>
                <c:pt idx="86">
                  <c:v>34574</c:v>
                </c:pt>
                <c:pt idx="87">
                  <c:v>34609</c:v>
                </c:pt>
                <c:pt idx="88">
                  <c:v>34623</c:v>
                </c:pt>
                <c:pt idx="89">
                  <c:v>34637</c:v>
                </c:pt>
                <c:pt idx="90">
                  <c:v>34857</c:v>
                </c:pt>
                <c:pt idx="91">
                  <c:v>34864</c:v>
                </c:pt>
                <c:pt idx="92">
                  <c:v>34878</c:v>
                </c:pt>
                <c:pt idx="93">
                  <c:v>34885</c:v>
                </c:pt>
                <c:pt idx="94">
                  <c:v>34892</c:v>
                </c:pt>
                <c:pt idx="95">
                  <c:v>34899</c:v>
                </c:pt>
                <c:pt idx="96">
                  <c:v>34927</c:v>
                </c:pt>
                <c:pt idx="97">
                  <c:v>34934</c:v>
                </c:pt>
                <c:pt idx="98">
                  <c:v>34941</c:v>
                </c:pt>
                <c:pt idx="99">
                  <c:v>34948</c:v>
                </c:pt>
                <c:pt idx="100">
                  <c:v>34955</c:v>
                </c:pt>
                <c:pt idx="101">
                  <c:v>34962</c:v>
                </c:pt>
                <c:pt idx="102">
                  <c:v>34969</c:v>
                </c:pt>
                <c:pt idx="103">
                  <c:v>34976</c:v>
                </c:pt>
                <c:pt idx="104">
                  <c:v>34983</c:v>
                </c:pt>
                <c:pt idx="105">
                  <c:v>34990</c:v>
                </c:pt>
                <c:pt idx="106">
                  <c:v>34997</c:v>
                </c:pt>
                <c:pt idx="107">
                  <c:v>35004</c:v>
                </c:pt>
                <c:pt idx="108">
                  <c:v>35220</c:v>
                </c:pt>
                <c:pt idx="109">
                  <c:v>35227</c:v>
                </c:pt>
                <c:pt idx="110">
                  <c:v>35234</c:v>
                </c:pt>
                <c:pt idx="111">
                  <c:v>35241</c:v>
                </c:pt>
                <c:pt idx="112">
                  <c:v>35248</c:v>
                </c:pt>
                <c:pt idx="113">
                  <c:v>35255</c:v>
                </c:pt>
                <c:pt idx="114">
                  <c:v>35262</c:v>
                </c:pt>
                <c:pt idx="115">
                  <c:v>35283</c:v>
                </c:pt>
                <c:pt idx="116">
                  <c:v>35290</c:v>
                </c:pt>
                <c:pt idx="117">
                  <c:v>35297</c:v>
                </c:pt>
                <c:pt idx="118">
                  <c:v>35304</c:v>
                </c:pt>
                <c:pt idx="119">
                  <c:v>35311</c:v>
                </c:pt>
                <c:pt idx="120">
                  <c:v>35318</c:v>
                </c:pt>
                <c:pt idx="121">
                  <c:v>35325</c:v>
                </c:pt>
                <c:pt idx="122">
                  <c:v>35332</c:v>
                </c:pt>
                <c:pt idx="123">
                  <c:v>35339</c:v>
                </c:pt>
                <c:pt idx="124">
                  <c:v>35346</c:v>
                </c:pt>
                <c:pt idx="125">
                  <c:v>35353</c:v>
                </c:pt>
                <c:pt idx="126">
                  <c:v>35360</c:v>
                </c:pt>
                <c:pt idx="127">
                  <c:v>35367</c:v>
                </c:pt>
                <c:pt idx="128">
                  <c:v>35567</c:v>
                </c:pt>
                <c:pt idx="129">
                  <c:v>35574</c:v>
                </c:pt>
                <c:pt idx="130">
                  <c:v>35582</c:v>
                </c:pt>
                <c:pt idx="131">
                  <c:v>35589</c:v>
                </c:pt>
                <c:pt idx="132">
                  <c:v>35596</c:v>
                </c:pt>
                <c:pt idx="133">
                  <c:v>35603</c:v>
                </c:pt>
                <c:pt idx="134">
                  <c:v>35610</c:v>
                </c:pt>
                <c:pt idx="135">
                  <c:v>35617</c:v>
                </c:pt>
                <c:pt idx="136">
                  <c:v>35624</c:v>
                </c:pt>
                <c:pt idx="137">
                  <c:v>35631</c:v>
                </c:pt>
                <c:pt idx="138">
                  <c:v>35638</c:v>
                </c:pt>
                <c:pt idx="139">
                  <c:v>35652</c:v>
                </c:pt>
                <c:pt idx="140">
                  <c:v>35659</c:v>
                </c:pt>
                <c:pt idx="141">
                  <c:v>35666</c:v>
                </c:pt>
                <c:pt idx="142">
                  <c:v>35687</c:v>
                </c:pt>
                <c:pt idx="143">
                  <c:v>35694</c:v>
                </c:pt>
                <c:pt idx="144">
                  <c:v>35701</c:v>
                </c:pt>
                <c:pt idx="145">
                  <c:v>35708</c:v>
                </c:pt>
                <c:pt idx="146">
                  <c:v>35715</c:v>
                </c:pt>
                <c:pt idx="147">
                  <c:v>35722</c:v>
                </c:pt>
                <c:pt idx="148">
                  <c:v>35729</c:v>
                </c:pt>
              </c:strCache>
            </c:strRef>
          </c:cat>
          <c:val>
            <c:numRef>
              <c:f>'Filter Gauge 7 data'!$AT$8:$AT$156</c:f>
              <c:numCache>
                <c:ptCount val="149"/>
                <c:pt idx="0">
                  <c:v>13.489628825916535</c:v>
                </c:pt>
                <c:pt idx="1">
                  <c:v>24.547089156850294</c:v>
                </c:pt>
                <c:pt idx="2">
                  <c:v>32.35936569296282</c:v>
                </c:pt>
                <c:pt idx="3">
                  <c:v>26.302679918953825</c:v>
                </c:pt>
                <c:pt idx="4">
                  <c:v>8.31763771102671</c:v>
                </c:pt>
                <c:pt idx="5">
                  <c:v>25.703957827688658</c:v>
                </c:pt>
                <c:pt idx="6">
                  <c:v>7.413102413009179</c:v>
                </c:pt>
                <c:pt idx="7">
                  <c:v>7.943282347242825</c:v>
                </c:pt>
                <c:pt idx="8">
                  <c:v>40.738027780411315</c:v>
                </c:pt>
                <c:pt idx="9">
                  <c:v>512.8613839913652</c:v>
                </c:pt>
                <c:pt idx="10">
                  <c:v>151.3561248436209</c:v>
                </c:pt>
                <c:pt idx="11">
                  <c:v>16.218100973589298</c:v>
                </c:pt>
                <c:pt idx="12">
                  <c:v>5.011872336272726</c:v>
                </c:pt>
                <c:pt idx="13">
                  <c:v>19.498445997580465</c:v>
                </c:pt>
                <c:pt idx="14">
                  <c:v>50.11872336272726</c:v>
                </c:pt>
                <c:pt idx="15">
                  <c:v>36.307805477010106</c:v>
                </c:pt>
                <c:pt idx="16">
                  <c:v>23.442288153199236</c:v>
                </c:pt>
                <c:pt idx="17">
                  <c:v>33.113112148259084</c:v>
                </c:pt>
                <c:pt idx="18">
                  <c:v>47.86300923226381</c:v>
                </c:pt>
                <c:pt idx="19">
                  <c:v>74.13102413009182</c:v>
                </c:pt>
                <c:pt idx="20">
                  <c:v>70.79457843841374</c:v>
                </c:pt>
                <c:pt idx="21">
                  <c:v>60.25595860743582</c:v>
                </c:pt>
                <c:pt idx="22">
                  <c:v>154.8816618912482</c:v>
                </c:pt>
                <c:pt idx="23">
                  <c:v>380.1893963205616</c:v>
                </c:pt>
                <c:pt idx="24">
                  <c:v>3.5481338923357533</c:v>
                </c:pt>
                <c:pt idx="25">
                  <c:v>6.6069344800759655</c:v>
                </c:pt>
                <c:pt idx="26">
                  <c:v>3.0902954325135927</c:v>
                </c:pt>
                <c:pt idx="27">
                  <c:v>34.67368504525318</c:v>
                </c:pt>
                <c:pt idx="28">
                  <c:v>97.72372209558112</c:v>
                </c:pt>
                <c:pt idx="29">
                  <c:v>26.302679918953825</c:v>
                </c:pt>
                <c:pt idx="30">
                  <c:v>9.772372209558114</c:v>
                </c:pt>
                <c:pt idx="31">
                  <c:v>20.892961308540418</c:v>
                </c:pt>
                <c:pt idx="32">
                  <c:v>181.9700858609983</c:v>
                </c:pt>
                <c:pt idx="33">
                  <c:v>12.022644346174133</c:v>
                </c:pt>
                <c:pt idx="34">
                  <c:v>457.0881896148756</c:v>
                </c:pt>
                <c:pt idx="35">
                  <c:v>43.551187368556896</c:v>
                </c:pt>
                <c:pt idx="36">
                  <c:v>3.7153522909717283</c:v>
                </c:pt>
                <c:pt idx="37">
                  <c:v>86.89604292863021</c:v>
                </c:pt>
                <c:pt idx="38">
                  <c:v>15.631476426409545</c:v>
                </c:pt>
                <c:pt idx="39">
                  <c:v>12.647363474711527</c:v>
                </c:pt>
                <c:pt idx="40">
                  <c:v>26.242185433844405</c:v>
                </c:pt>
                <c:pt idx="41">
                  <c:v>26.242185433844405</c:v>
                </c:pt>
                <c:pt idx="42">
                  <c:v>1.4791083881682072</c:v>
                </c:pt>
                <c:pt idx="43">
                  <c:v>0.6456542290346549</c:v>
                </c:pt>
                <c:pt idx="44">
                  <c:v>21.134890398366483</c:v>
                </c:pt>
                <c:pt idx="45">
                  <c:v>1.3182567385564075</c:v>
                </c:pt>
                <c:pt idx="46">
                  <c:v>23.8231946935869</c:v>
                </c:pt>
                <c:pt idx="47">
                  <c:v>13.335214321633245</c:v>
                </c:pt>
                <c:pt idx="48">
                  <c:v>52.11947111050803</c:v>
                </c:pt>
                <c:pt idx="49">
                  <c:v>7.943282347242825</c:v>
                </c:pt>
                <c:pt idx="50">
                  <c:v>3.467368504525317</c:v>
                </c:pt>
                <c:pt idx="51">
                  <c:v>37.325015779572084</c:v>
                </c:pt>
                <c:pt idx="52">
                  <c:v>23.76840286624879</c:v>
                </c:pt>
                <c:pt idx="53">
                  <c:v>151.7050367459337</c:v>
                </c:pt>
                <c:pt idx="54">
                  <c:v>50.23425895223868</c:v>
                </c:pt>
                <c:pt idx="55">
                  <c:v>17.45822152920504</c:v>
                </c:pt>
                <c:pt idx="56">
                  <c:v>14.927944095789975</c:v>
                </c:pt>
                <c:pt idx="57">
                  <c:v>46.77351412871982</c:v>
                </c:pt>
                <c:pt idx="58">
                  <c:v>34.75361614432062</c:v>
                </c:pt>
                <c:pt idx="59">
                  <c:v>56.36376558259549</c:v>
                </c:pt>
                <c:pt idx="60">
                  <c:v>15.848931924611144</c:v>
                </c:pt>
                <c:pt idx="61">
                  <c:v>9.332543007969907</c:v>
                </c:pt>
                <c:pt idx="62">
                  <c:v>32.508729738543416</c:v>
                </c:pt>
                <c:pt idx="63">
                  <c:v>15.346169827992943</c:v>
                </c:pt>
                <c:pt idx="64">
                  <c:v>5.011872336272726</c:v>
                </c:pt>
                <c:pt idx="65">
                  <c:v>26.242185433844405</c:v>
                </c:pt>
                <c:pt idx="66">
                  <c:v>5.128613839913649</c:v>
                </c:pt>
                <c:pt idx="67">
                  <c:v>6.760829753919819</c:v>
                </c:pt>
                <c:pt idx="68">
                  <c:v>5.623413251903492</c:v>
                </c:pt>
                <c:pt idx="69">
                  <c:v>89.74287945007495</c:v>
                </c:pt>
                <c:pt idx="70">
                  <c:v>30.902954325135934</c:v>
                </c:pt>
                <c:pt idx="71">
                  <c:v>70.95777679633893</c:v>
                </c:pt>
                <c:pt idx="72">
                  <c:v>33.18944575526103</c:v>
                </c:pt>
                <c:pt idx="73">
                  <c:v>18.155156627731373</c:v>
                </c:pt>
                <c:pt idx="74">
                  <c:v>15.100801541641497</c:v>
                </c:pt>
                <c:pt idx="75">
                  <c:v>10.864256236170647</c:v>
                </c:pt>
                <c:pt idx="76">
                  <c:v>87.29713683881116</c:v>
                </c:pt>
                <c:pt idx="77">
                  <c:v>69.50243175887967</c:v>
                </c:pt>
                <c:pt idx="78">
                  <c:v>207.96966871036966</c:v>
                </c:pt>
                <c:pt idx="79">
                  <c:v>32.21068791283435</c:v>
                </c:pt>
                <c:pt idx="80">
                  <c:v>132.73944577297414</c:v>
                </c:pt>
                <c:pt idx="81">
                  <c:v>3.2359365692962814</c:v>
                </c:pt>
                <c:pt idx="82">
                  <c:v>75.3355563733717</c:v>
                </c:pt>
                <c:pt idx="83">
                  <c:v>18.578044550916992</c:v>
                </c:pt>
                <c:pt idx="84">
                  <c:v>15.031419660900216</c:v>
                </c:pt>
                <c:pt idx="85">
                  <c:v>16.672472125510648</c:v>
                </c:pt>
                <c:pt idx="86">
                  <c:v>18.879913490962927</c:v>
                </c:pt>
                <c:pt idx="87">
                  <c:v>13.931568029453036</c:v>
                </c:pt>
                <c:pt idx="88">
                  <c:v>32.21068791283435</c:v>
                </c:pt>
                <c:pt idx="89">
                  <c:v>90.78205301781868</c:v>
                </c:pt>
                <c:pt idx="90">
                  <c:v>8.709635899560817</c:v>
                </c:pt>
                <c:pt idx="91">
                  <c:v>6.025595860743582</c:v>
                </c:pt>
                <c:pt idx="92">
                  <c:v>8.511380382023761</c:v>
                </c:pt>
                <c:pt idx="93">
                  <c:v>5.248074602497724</c:v>
                </c:pt>
                <c:pt idx="94">
                  <c:v>35.399734108343516</c:v>
                </c:pt>
                <c:pt idx="95">
                  <c:v>2.570395782768865</c:v>
                </c:pt>
                <c:pt idx="96">
                  <c:v>1.1481536214968817</c:v>
                </c:pt>
                <c:pt idx="97">
                  <c:v>3.5481338923357533</c:v>
                </c:pt>
                <c:pt idx="98">
                  <c:v>10</c:v>
                </c:pt>
                <c:pt idx="99">
                  <c:v>7.5857757502918375</c:v>
                </c:pt>
                <c:pt idx="100">
                  <c:v>24.32204009073817</c:v>
                </c:pt>
                <c:pt idx="101">
                  <c:v>3.467368504525317</c:v>
                </c:pt>
                <c:pt idx="102">
                  <c:v>10.864256236170647</c:v>
                </c:pt>
                <c:pt idx="103">
                  <c:v>7.244359600749907</c:v>
                </c:pt>
                <c:pt idx="104">
                  <c:v>29.922646366081903</c:v>
                </c:pt>
                <c:pt idx="105">
                  <c:v>35.31831697919571</c:v>
                </c:pt>
                <c:pt idx="106">
                  <c:v>6.165950018614823</c:v>
                </c:pt>
                <c:pt idx="107">
                  <c:v>6.025595860743582</c:v>
                </c:pt>
                <c:pt idx="108">
                  <c:v>17.021585083949507</c:v>
                </c:pt>
                <c:pt idx="109">
                  <c:v>10.568175092136586</c:v>
                </c:pt>
                <c:pt idx="110">
                  <c:v>7.5857757502918375</c:v>
                </c:pt>
                <c:pt idx="111">
                  <c:v>5.128613839913649</c:v>
                </c:pt>
                <c:pt idx="112">
                  <c:v>11.694993910198704</c:v>
                </c:pt>
                <c:pt idx="113">
                  <c:v>25.29297996446143</c:v>
                </c:pt>
                <c:pt idx="114">
                  <c:v>10.814339512979377</c:v>
                </c:pt>
                <c:pt idx="115">
                  <c:v>16.557699634695297</c:v>
                </c:pt>
                <c:pt idx="116">
                  <c:v>21.379620895022335</c:v>
                </c:pt>
                <c:pt idx="117">
                  <c:v>79.79946872679774</c:v>
                </c:pt>
                <c:pt idx="118">
                  <c:v>7.244359600749907</c:v>
                </c:pt>
                <c:pt idx="119">
                  <c:v>1.288249551693135</c:v>
                </c:pt>
                <c:pt idx="120">
                  <c:v>6.309573444801931</c:v>
                </c:pt>
                <c:pt idx="121">
                  <c:v>93.54056741475524</c:v>
                </c:pt>
                <c:pt idx="122">
                  <c:v>11.324003632355579</c:v>
                </c:pt>
                <c:pt idx="123">
                  <c:v>4.3651583224016575</c:v>
                </c:pt>
                <c:pt idx="124">
                  <c:v>16.255487557504857</c:v>
                </c:pt>
                <c:pt idx="125">
                  <c:v>31.695674630434944</c:v>
                </c:pt>
                <c:pt idx="126">
                  <c:v>15.417004529495589</c:v>
                </c:pt>
                <c:pt idx="127">
                  <c:v>8.31763771102671</c:v>
                </c:pt>
                <c:pt idx="128">
                  <c:v>59.156163417547475</c:v>
                </c:pt>
                <c:pt idx="129">
                  <c:v>70.95777679633893</c:v>
                </c:pt>
                <c:pt idx="130">
                  <c:v>30.199517204020204</c:v>
                </c:pt>
                <c:pt idx="131">
                  <c:v>28.313919957993804</c:v>
                </c:pt>
                <c:pt idx="132">
                  <c:v>30.831879502493546</c:v>
                </c:pt>
                <c:pt idx="133">
                  <c:v>23.604782331805794</c:v>
                </c:pt>
                <c:pt idx="134">
                  <c:v>116.41260294104919</c:v>
                </c:pt>
                <c:pt idx="135">
                  <c:v>59.429215861557275</c:v>
                </c:pt>
                <c:pt idx="136">
                  <c:v>10.690548792226581</c:v>
                </c:pt>
                <c:pt idx="137">
                  <c:v>19.31968317016923</c:v>
                </c:pt>
                <c:pt idx="138">
                  <c:v>0.9120108393559097</c:v>
                </c:pt>
                <c:pt idx="139">
                  <c:v>0.17179083871575893</c:v>
                </c:pt>
                <c:pt idx="140">
                  <c:v>1.7060823890031245</c:v>
                </c:pt>
                <c:pt idx="141">
                  <c:v>3.0338911841942724</c:v>
                </c:pt>
                <c:pt idx="142">
                  <c:v>2.5292979964461426</c:v>
                </c:pt>
                <c:pt idx="144">
                  <c:v>13.740419750125154</c:v>
                </c:pt>
                <c:pt idx="145">
                  <c:v>11.428783347897717</c:v>
                </c:pt>
                <c:pt idx="146">
                  <c:v>3.630780547701011</c:v>
                </c:pt>
                <c:pt idx="147">
                  <c:v>8.260379495771785</c:v>
                </c:pt>
                <c:pt idx="148">
                  <c:v>10.964781961431854</c:v>
                </c:pt>
              </c:numCache>
            </c:numRef>
          </c:val>
          <c:smooth val="0"/>
        </c:ser>
        <c:marker val="1"/>
        <c:axId val="8161406"/>
        <c:axId val="31718951"/>
      </c:lineChart>
      <c:dateAx>
        <c:axId val="8161406"/>
        <c:scaling>
          <c:orientation val="minMax"/>
          <c:max val="35796"/>
          <c:min val="32874"/>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2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31718951"/>
        <c:crosses val="autoZero"/>
        <c:auto val="0"/>
        <c:baseTimeUnit val="days"/>
        <c:majorUnit val="12"/>
        <c:majorTimeUnit val="months"/>
        <c:minorUnit val="12"/>
        <c:minorTimeUnit val="months"/>
        <c:noMultiLvlLbl val="0"/>
      </c:dateAx>
      <c:valAx>
        <c:axId val="31718951"/>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8161406"/>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2"/>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4"/>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123825</xdr:rowOff>
    </xdr:to>
    <xdr:graphicFrame>
      <xdr:nvGraphicFramePr>
        <xdr:cNvPr id="1" name="Chart 1"/>
        <xdr:cNvGraphicFramePr/>
      </xdr:nvGraphicFramePr>
      <xdr:xfrm>
        <a:off x="2933700" y="2000250"/>
        <a:ext cx="5895975" cy="395287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3"/>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0.499</cdr:x>
      <cdr:y>0.49275</cdr:y>
    </cdr:from>
    <cdr:to>
      <cdr:x>0.527</cdr:x>
      <cdr:y>0.54</cdr:y>
    </cdr:to>
    <cdr:sp fLocksText="0">
      <cdr:nvSpPr>
        <cdr:cNvPr id="1" name="Text Box 1"/>
        <cdr:cNvSpPr txBox="1">
          <a:spLocks noChangeArrowheads="1"/>
        </cdr:cNvSpPr>
      </cdr:nvSpPr>
      <cdr:spPr>
        <a:xfrm>
          <a:off x="2933700" y="1952625"/>
          <a:ext cx="161925" cy="19050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025"/>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8"/>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BE299"/>
  <sheetViews>
    <sheetView zoomScalePageLayoutView="0" workbookViewId="0" topLeftCell="AA1">
      <selection activeCell="Y43" sqref="Y43"/>
    </sheetView>
  </sheetViews>
  <sheetFormatPr defaultColWidth="9.140625" defaultRowHeight="12.75"/>
  <cols>
    <col min="1" max="1" width="15.140625" style="0" customWidth="1"/>
    <col min="2" max="2" width="9.7109375" style="54" customWidth="1"/>
    <col min="3" max="3" width="2.57421875" style="46" customWidth="1"/>
    <col min="4" max="4" width="9.7109375" style="0" customWidth="1"/>
    <col min="5" max="5" width="9.140625" style="3" customWidth="1"/>
    <col min="6" max="6" width="25.8515625" style="3" customWidth="1"/>
    <col min="9" max="10" width="9.140625" style="98" customWidth="1"/>
    <col min="21" max="22" width="9.140625" style="56" customWidth="1"/>
    <col min="28" max="28" width="11.421875" style="0" bestFit="1" customWidth="1"/>
    <col min="29" max="33" width="9.28125" style="0" bestFit="1" customWidth="1"/>
    <col min="34" max="34" width="9.57421875" style="0" bestFit="1" customWidth="1"/>
    <col min="35" max="36" width="9.28125" style="0" bestFit="1" customWidth="1"/>
    <col min="37" max="39" width="9.57421875" style="0" bestFit="1" customWidth="1"/>
    <col min="40" max="40" width="9.28125" style="0" bestFit="1" customWidth="1"/>
    <col min="41" max="41" width="9.57421875" style="0" bestFit="1" customWidth="1"/>
    <col min="42" max="42" width="9.28125" style="0" bestFit="1" customWidth="1"/>
    <col min="43" max="43" width="9.57421875" style="0" bestFit="1" customWidth="1"/>
    <col min="44" max="45" width="9.28125" style="0" bestFit="1" customWidth="1"/>
    <col min="47" max="47" width="11.421875" style="0" bestFit="1" customWidth="1"/>
    <col min="48" max="48" width="16.57421875" style="0" bestFit="1" customWidth="1"/>
    <col min="49" max="49" width="12.28125" style="0" bestFit="1" customWidth="1"/>
    <col min="51" max="51" width="10.140625" style="0" bestFit="1" customWidth="1"/>
  </cols>
  <sheetData>
    <row r="1" spans="1:22" ht="15">
      <c r="A1" s="7" t="s">
        <v>33</v>
      </c>
      <c r="B1" s="45"/>
      <c r="D1" s="1"/>
      <c r="E1" s="12" t="s">
        <v>42</v>
      </c>
      <c r="F1" s="12"/>
      <c r="G1" s="11"/>
      <c r="H1" s="11"/>
      <c r="I1" s="47"/>
      <c r="J1" s="48"/>
      <c r="K1" s="11"/>
      <c r="L1" s="11"/>
      <c r="M1" s="11"/>
      <c r="N1" s="11"/>
      <c r="O1" s="25"/>
      <c r="P1" s="25"/>
      <c r="Q1" s="25"/>
      <c r="R1" s="25"/>
      <c r="S1" s="18"/>
      <c r="T1" s="18"/>
      <c r="U1" s="83"/>
      <c r="V1" s="83"/>
    </row>
    <row r="2" spans="1:27" ht="12.75">
      <c r="A2" s="1" t="s">
        <v>49</v>
      </c>
      <c r="B2" s="49"/>
      <c r="D2" s="1"/>
      <c r="E2" s="2"/>
      <c r="F2" s="2"/>
      <c r="I2" s="2" t="s">
        <v>36</v>
      </c>
      <c r="J2" s="5"/>
      <c r="K2" s="5"/>
      <c r="L2" s="5"/>
      <c r="M2" s="5"/>
      <c r="N2" s="5"/>
      <c r="O2" s="5"/>
      <c r="P2" s="5"/>
      <c r="Q2" s="5"/>
      <c r="R2" s="5"/>
      <c r="S2" s="5"/>
      <c r="T2" s="5"/>
      <c r="U2" s="60"/>
      <c r="V2" s="60"/>
      <c r="W2" s="5"/>
      <c r="X2" s="5"/>
      <c r="Y2" s="5"/>
      <c r="Z2" s="5"/>
      <c r="AA2" s="5"/>
    </row>
    <row r="3" spans="1:52" s="18" customFormat="1" ht="15.75">
      <c r="A3" s="24" t="s">
        <v>20</v>
      </c>
      <c r="B3" s="66" t="s">
        <v>21</v>
      </c>
      <c r="C3" s="67"/>
      <c r="D3" s="68"/>
      <c r="E3" s="24" t="s">
        <v>22</v>
      </c>
      <c r="F3" s="24" t="s">
        <v>44</v>
      </c>
      <c r="G3" s="24" t="s">
        <v>0</v>
      </c>
      <c r="H3" s="24" t="s">
        <v>1</v>
      </c>
      <c r="I3" s="24" t="s">
        <v>2</v>
      </c>
      <c r="J3" s="24" t="s">
        <v>3</v>
      </c>
      <c r="K3" s="24" t="s">
        <v>28</v>
      </c>
      <c r="L3" s="24" t="s">
        <v>29</v>
      </c>
      <c r="M3" s="24" t="s">
        <v>30</v>
      </c>
      <c r="N3" s="24" t="s">
        <v>7</v>
      </c>
      <c r="O3" s="24" t="s">
        <v>8</v>
      </c>
      <c r="P3" s="24" t="s">
        <v>9</v>
      </c>
      <c r="Q3" s="24" t="s">
        <v>10</v>
      </c>
      <c r="R3" s="24" t="s">
        <v>11</v>
      </c>
      <c r="S3" s="24" t="s">
        <v>12</v>
      </c>
      <c r="T3" s="24" t="s">
        <v>13</v>
      </c>
      <c r="U3" s="39" t="s">
        <v>14</v>
      </c>
      <c r="V3" s="39" t="s">
        <v>15</v>
      </c>
      <c r="W3" s="24" t="s">
        <v>16</v>
      </c>
      <c r="X3" s="24" t="s">
        <v>17</v>
      </c>
      <c r="Y3" s="24" t="s">
        <v>18</v>
      </c>
      <c r="Z3" s="24" t="s">
        <v>19</v>
      </c>
      <c r="AA3" s="26" t="s">
        <v>31</v>
      </c>
      <c r="AB3" s="24" t="s">
        <v>43</v>
      </c>
      <c r="AC3" s="5" t="s">
        <v>0</v>
      </c>
      <c r="AD3" s="5" t="s">
        <v>1</v>
      </c>
      <c r="AE3" s="5" t="s">
        <v>2</v>
      </c>
      <c r="AF3" s="5" t="s">
        <v>3</v>
      </c>
      <c r="AG3" s="5" t="s">
        <v>4</v>
      </c>
      <c r="AH3" s="5" t="s">
        <v>5</v>
      </c>
      <c r="AI3" s="5" t="s">
        <v>6</v>
      </c>
      <c r="AJ3" s="5" t="s">
        <v>7</v>
      </c>
      <c r="AK3" s="5" t="s">
        <v>8</v>
      </c>
      <c r="AL3" s="5" t="s">
        <v>9</v>
      </c>
      <c r="AM3" s="5" t="s">
        <v>10</v>
      </c>
      <c r="AN3" s="5" t="s">
        <v>11</v>
      </c>
      <c r="AO3" s="5" t="s">
        <v>12</v>
      </c>
      <c r="AP3" s="5" t="s">
        <v>16</v>
      </c>
      <c r="AQ3" s="5" t="s">
        <v>17</v>
      </c>
      <c r="AR3" s="5" t="s">
        <v>18</v>
      </c>
      <c r="AS3" s="5" t="s">
        <v>19</v>
      </c>
      <c r="AT3" s="5" t="s">
        <v>27</v>
      </c>
      <c r="AU3" s="24" t="s">
        <v>43</v>
      </c>
      <c r="AV3" s="50" t="s">
        <v>37</v>
      </c>
      <c r="AW3" s="50" t="s">
        <v>38</v>
      </c>
      <c r="AX3" s="51" t="s">
        <v>39</v>
      </c>
      <c r="AY3" s="51" t="s">
        <v>40</v>
      </c>
      <c r="AZ3" s="51" t="s">
        <v>41</v>
      </c>
    </row>
    <row r="4" spans="1:52" s="18" customFormat="1" ht="14.25">
      <c r="A4" s="24"/>
      <c r="B4" s="69" t="s">
        <v>24</v>
      </c>
      <c r="C4" s="22"/>
      <c r="D4" s="24" t="s">
        <v>25</v>
      </c>
      <c r="E4" s="24"/>
      <c r="F4" s="24" t="s">
        <v>45</v>
      </c>
      <c r="G4" s="22" t="s">
        <v>32</v>
      </c>
      <c r="H4" s="24" t="s">
        <v>32</v>
      </c>
      <c r="I4" s="24" t="s">
        <v>50</v>
      </c>
      <c r="J4" s="24" t="s">
        <v>50</v>
      </c>
      <c r="K4" s="24" t="s">
        <v>32</v>
      </c>
      <c r="L4" s="24" t="s">
        <v>32</v>
      </c>
      <c r="M4" s="24" t="s">
        <v>32</v>
      </c>
      <c r="N4" s="24" t="s">
        <v>32</v>
      </c>
      <c r="O4" s="24" t="s">
        <v>32</v>
      </c>
      <c r="P4" s="24" t="s">
        <v>32</v>
      </c>
      <c r="Q4" s="24" t="s">
        <v>32</v>
      </c>
      <c r="R4" s="24" t="s">
        <v>32</v>
      </c>
      <c r="S4" s="24" t="s">
        <v>32</v>
      </c>
      <c r="T4" s="19"/>
      <c r="U4" s="22" t="s">
        <v>23</v>
      </c>
      <c r="V4" s="24" t="s">
        <v>116</v>
      </c>
      <c r="W4" s="24" t="s">
        <v>32</v>
      </c>
      <c r="X4" s="24" t="s">
        <v>32</v>
      </c>
      <c r="Y4" s="24" t="s">
        <v>32</v>
      </c>
      <c r="Z4" s="24" t="s">
        <v>32</v>
      </c>
      <c r="AA4" s="24"/>
      <c r="AB4" s="24" t="s">
        <v>32</v>
      </c>
      <c r="AC4" s="25" t="s">
        <v>51</v>
      </c>
      <c r="AD4" s="25" t="s">
        <v>51</v>
      </c>
      <c r="AE4" s="25" t="s">
        <v>35</v>
      </c>
      <c r="AF4" s="25" t="s">
        <v>35</v>
      </c>
      <c r="AG4" s="25" t="s">
        <v>35</v>
      </c>
      <c r="AH4" s="25" t="s">
        <v>35</v>
      </c>
      <c r="AI4" s="25" t="s">
        <v>35</v>
      </c>
      <c r="AJ4" s="25" t="s">
        <v>35</v>
      </c>
      <c r="AK4" s="25" t="s">
        <v>35</v>
      </c>
      <c r="AL4" s="25" t="s">
        <v>35</v>
      </c>
      <c r="AM4" s="25" t="s">
        <v>35</v>
      </c>
      <c r="AN4" s="25" t="s">
        <v>35</v>
      </c>
      <c r="AO4" s="25" t="s">
        <v>35</v>
      </c>
      <c r="AP4" s="25" t="s">
        <v>35</v>
      </c>
      <c r="AQ4" s="25" t="s">
        <v>35</v>
      </c>
      <c r="AR4" s="25" t="s">
        <v>35</v>
      </c>
      <c r="AS4" s="25" t="s">
        <v>35</v>
      </c>
      <c r="AT4" s="25" t="s">
        <v>35</v>
      </c>
      <c r="AU4" s="25" t="s">
        <v>35</v>
      </c>
      <c r="AV4" s="70"/>
      <c r="AW4" s="70"/>
      <c r="AX4" s="70"/>
      <c r="AY4" s="70"/>
      <c r="AZ4" s="71"/>
    </row>
    <row r="5" spans="1:52" s="18" customFormat="1" ht="12.75">
      <c r="A5" s="41" t="s">
        <v>47</v>
      </c>
      <c r="B5" s="43">
        <v>898015</v>
      </c>
      <c r="C5" s="22"/>
      <c r="D5" s="24"/>
      <c r="E5" s="24"/>
      <c r="F5" s="24"/>
      <c r="G5" s="22"/>
      <c r="H5" s="24"/>
      <c r="I5" s="24"/>
      <c r="J5" s="24"/>
      <c r="K5" s="24"/>
      <c r="L5" s="24"/>
      <c r="M5" s="24"/>
      <c r="N5" s="24"/>
      <c r="O5" s="24"/>
      <c r="P5" s="24"/>
      <c r="Q5" s="24"/>
      <c r="R5" s="24"/>
      <c r="S5" s="24"/>
      <c r="T5" s="19"/>
      <c r="U5" s="22"/>
      <c r="V5" s="22"/>
      <c r="W5" s="24"/>
      <c r="X5" s="24"/>
      <c r="Y5" s="24"/>
      <c r="Z5" s="24"/>
      <c r="AA5" s="24"/>
      <c r="AB5" s="24"/>
      <c r="AC5" s="25"/>
      <c r="AD5" s="25"/>
      <c r="AE5" s="25"/>
      <c r="AF5" s="25"/>
      <c r="AG5" s="25"/>
      <c r="AH5" s="25"/>
      <c r="AI5" s="25"/>
      <c r="AJ5" s="25"/>
      <c r="AK5" s="25"/>
      <c r="AL5" s="25"/>
      <c r="AM5" s="25"/>
      <c r="AN5" s="25"/>
      <c r="AO5" s="25"/>
      <c r="AP5" s="25"/>
      <c r="AQ5" s="25"/>
      <c r="AR5" s="25"/>
      <c r="AS5" s="25"/>
      <c r="AT5" s="25"/>
      <c r="AU5" s="25"/>
      <c r="AV5" s="70"/>
      <c r="AW5" s="70"/>
      <c r="AX5" s="70"/>
      <c r="AY5" s="70"/>
      <c r="AZ5" s="71"/>
    </row>
    <row r="6" spans="1:52" s="18" customFormat="1" ht="12.75">
      <c r="A6" s="42" t="s">
        <v>48</v>
      </c>
      <c r="B6" s="72" t="s">
        <v>52</v>
      </c>
      <c r="C6" s="22"/>
      <c r="D6" s="24"/>
      <c r="E6" s="24"/>
      <c r="F6" s="24"/>
      <c r="G6" s="22"/>
      <c r="H6" s="24"/>
      <c r="I6" s="24"/>
      <c r="J6" s="24"/>
      <c r="K6" s="24"/>
      <c r="L6" s="24"/>
      <c r="M6" s="24"/>
      <c r="N6" s="24"/>
      <c r="O6" s="24"/>
      <c r="P6" s="24"/>
      <c r="Q6" s="24"/>
      <c r="R6" s="24"/>
      <c r="S6" s="24"/>
      <c r="T6" s="19"/>
      <c r="U6" s="22"/>
      <c r="V6" s="22"/>
      <c r="W6" s="24"/>
      <c r="X6" s="24"/>
      <c r="Y6" s="24"/>
      <c r="Z6" s="24"/>
      <c r="AA6" s="24"/>
      <c r="AB6" s="24"/>
      <c r="AC6" s="25"/>
      <c r="AD6" s="25"/>
      <c r="AE6" s="25"/>
      <c r="AF6" s="25"/>
      <c r="AG6" s="25"/>
      <c r="AH6" s="25"/>
      <c r="AI6" s="25"/>
      <c r="AJ6" s="25"/>
      <c r="AK6" s="25"/>
      <c r="AL6" s="25"/>
      <c r="AM6" s="25"/>
      <c r="AN6" s="25"/>
      <c r="AO6" s="25"/>
      <c r="AP6" s="25"/>
      <c r="AQ6" s="25"/>
      <c r="AR6" s="25"/>
      <c r="AS6" s="25"/>
      <c r="AT6" s="25"/>
      <c r="AU6" s="25"/>
      <c r="AV6" s="70"/>
      <c r="AW6" s="70"/>
      <c r="AX6" s="70"/>
      <c r="AY6" s="70"/>
      <c r="AZ6" s="71"/>
    </row>
    <row r="7" spans="1:52" ht="12.75">
      <c r="A7" s="14" t="s">
        <v>34</v>
      </c>
      <c r="B7" s="40"/>
      <c r="C7" s="15"/>
      <c r="D7" s="15"/>
      <c r="E7" s="15"/>
      <c r="F7" s="15"/>
      <c r="G7" s="15">
        <v>0.006</v>
      </c>
      <c r="H7" s="15">
        <v>0.002</v>
      </c>
      <c r="I7" s="15">
        <v>0.02</v>
      </c>
      <c r="J7" s="15">
        <v>0.03</v>
      </c>
      <c r="K7" s="15">
        <v>0.01</v>
      </c>
      <c r="L7" s="15">
        <v>0.025</v>
      </c>
      <c r="M7" s="15">
        <v>0.005</v>
      </c>
      <c r="N7" s="16">
        <v>0.1</v>
      </c>
      <c r="O7" s="15">
        <v>0.01</v>
      </c>
      <c r="P7" s="15">
        <v>0.03</v>
      </c>
      <c r="Q7" s="15">
        <v>0.01</v>
      </c>
      <c r="R7" s="15">
        <v>0.05</v>
      </c>
      <c r="S7" s="15">
        <v>0.4</v>
      </c>
      <c r="T7" s="2"/>
      <c r="U7" s="60"/>
      <c r="V7" s="60"/>
      <c r="W7" s="15">
        <v>0.05</v>
      </c>
      <c r="X7" s="15">
        <v>0.07</v>
      </c>
      <c r="Y7" s="15">
        <v>0.002</v>
      </c>
      <c r="Z7" s="15">
        <v>0.002</v>
      </c>
      <c r="AA7" s="2"/>
      <c r="AB7" s="2"/>
      <c r="AT7" s="2"/>
      <c r="AU7" s="2"/>
      <c r="AV7" s="28"/>
      <c r="AW7" s="28"/>
      <c r="AX7" s="28"/>
      <c r="AY7" s="28"/>
      <c r="AZ7" s="28"/>
    </row>
    <row r="8" spans="1:52" ht="12.75">
      <c r="A8" s="73" t="s">
        <v>53</v>
      </c>
      <c r="B8" s="54">
        <v>33100</v>
      </c>
      <c r="C8" s="46" t="s">
        <v>26</v>
      </c>
      <c r="D8" s="55">
        <v>33107</v>
      </c>
      <c r="E8" s="9">
        <v>413150</v>
      </c>
      <c r="F8" s="9">
        <v>2900</v>
      </c>
      <c r="G8" s="8">
        <v>0.0472</v>
      </c>
      <c r="H8" s="8">
        <v>0.0102</v>
      </c>
      <c r="I8" s="32">
        <v>0.02</v>
      </c>
      <c r="J8" s="33"/>
      <c r="K8" s="74">
        <v>0.283</v>
      </c>
      <c r="L8" s="74">
        <v>0.4</v>
      </c>
      <c r="M8" s="74">
        <v>0.02</v>
      </c>
      <c r="N8" s="74">
        <v>0.4</v>
      </c>
      <c r="O8" s="74">
        <v>0.4</v>
      </c>
      <c r="P8" s="74">
        <v>0.52</v>
      </c>
      <c r="Q8" s="74">
        <v>4.06</v>
      </c>
      <c r="R8" s="74">
        <v>1.09</v>
      </c>
      <c r="S8" s="8">
        <v>7.22</v>
      </c>
      <c r="T8" s="8">
        <v>4.87</v>
      </c>
      <c r="U8" s="9"/>
      <c r="V8" s="9"/>
      <c r="AB8" s="29">
        <f>K8+L8</f>
        <v>0.683</v>
      </c>
      <c r="AC8" s="75">
        <f>$G8/56*2*1000</f>
        <v>1.6857142857142857</v>
      </c>
      <c r="AD8" s="75">
        <f>$H8/55*2*1000</f>
        <v>0.37090909090909097</v>
      </c>
      <c r="AE8" s="75">
        <f>$I8/27*3*1000</f>
        <v>2.2222222222222223</v>
      </c>
      <c r="AF8" s="76"/>
      <c r="AG8" s="75">
        <f>$K8/14*1*1000</f>
        <v>20.21428571428571</v>
      </c>
      <c r="AH8" s="75">
        <f>$L8/14*1*1000</f>
        <v>28.571428571428573</v>
      </c>
      <c r="AI8" s="75">
        <f>$M8/31*3*1000</f>
        <v>1.935483870967742</v>
      </c>
      <c r="AJ8" s="75">
        <f>$N8/39*1*1000</f>
        <v>10.256410256410257</v>
      </c>
      <c r="AK8" s="75">
        <f>$O8/40*2*1000</f>
        <v>20</v>
      </c>
      <c r="AL8" s="75">
        <f>$P8/24*2*1000</f>
        <v>43.333333333333336</v>
      </c>
      <c r="AM8" s="75">
        <f>$Q8/23*1*1000</f>
        <v>176.52173913043475</v>
      </c>
      <c r="AN8" s="75">
        <f>$R8/32*2*1000</f>
        <v>68.125</v>
      </c>
      <c r="AO8" s="75">
        <f>$S8/35*1*1000</f>
        <v>206.28571428571428</v>
      </c>
      <c r="AP8" s="75"/>
      <c r="AQ8" s="75"/>
      <c r="AR8" s="75"/>
      <c r="AS8" s="75"/>
      <c r="AT8" s="31">
        <f>SUM(10^(6-T8))</f>
        <v>13.489628825916535</v>
      </c>
      <c r="AU8" s="31">
        <f>AG8+AH8</f>
        <v>48.785714285714285</v>
      </c>
      <c r="AV8" s="27">
        <f>AG8+AJ8+AK8+AL8+AM8</f>
        <v>270.32576843446407</v>
      </c>
      <c r="AW8" s="27">
        <f>AH8+AN8+AO8</f>
        <v>302.98214285714283</v>
      </c>
      <c r="AX8" s="27">
        <f>AV8/AW8</f>
        <v>0.8922168345806559</v>
      </c>
      <c r="AY8" s="27">
        <f>(AJ8+AK8+AL8+AM8)-(AH8+AN8+AO8)</f>
        <v>-52.87066013696449</v>
      </c>
      <c r="AZ8" s="27">
        <f>AM8/AO8</f>
        <v>0.8557148018788389</v>
      </c>
    </row>
    <row r="9" spans="1:52" ht="12.75">
      <c r="A9" s="73" t="s">
        <v>54</v>
      </c>
      <c r="B9" s="55">
        <v>33107</v>
      </c>
      <c r="C9" s="46" t="s">
        <v>26</v>
      </c>
      <c r="D9" s="55">
        <v>33114</v>
      </c>
      <c r="E9" s="9">
        <v>413154</v>
      </c>
      <c r="F9" s="9">
        <v>1060</v>
      </c>
      <c r="G9" s="8">
        <v>0.0082</v>
      </c>
      <c r="H9" s="8">
        <v>0.0067</v>
      </c>
      <c r="I9" s="32">
        <v>0.02</v>
      </c>
      <c r="J9" s="32">
        <v>0.553</v>
      </c>
      <c r="K9" s="74">
        <v>0.02</v>
      </c>
      <c r="L9" s="74">
        <v>0.56</v>
      </c>
      <c r="M9" s="74">
        <v>0.02</v>
      </c>
      <c r="N9" s="74">
        <v>0.17</v>
      </c>
      <c r="O9" s="74">
        <v>4.03</v>
      </c>
      <c r="P9" s="74">
        <v>0.16</v>
      </c>
      <c r="Q9" s="74">
        <v>1.02</v>
      </c>
      <c r="R9" s="74">
        <v>0.89</v>
      </c>
      <c r="S9" s="8">
        <v>1.13</v>
      </c>
      <c r="T9" s="8">
        <v>4.61</v>
      </c>
      <c r="U9" s="9"/>
      <c r="V9" s="9"/>
      <c r="AB9" s="29">
        <f aca="true" t="shared" si="0" ref="AB9:AB72">K9+L9</f>
        <v>0.5800000000000001</v>
      </c>
      <c r="AC9" s="75">
        <f aca="true" t="shared" si="1" ref="AC9:AC72">$G9/56*2*1000</f>
        <v>0.29285714285714287</v>
      </c>
      <c r="AD9" s="75">
        <f aca="true" t="shared" si="2" ref="AD9:AD72">$H9/55*2*1000</f>
        <v>0.24363636363636365</v>
      </c>
      <c r="AE9" s="75">
        <f aca="true" t="shared" si="3" ref="AE9:AE72">$I9/27*3*1000</f>
        <v>2.2222222222222223</v>
      </c>
      <c r="AF9" s="75">
        <f aca="true" t="shared" si="4" ref="AF9:AF72">$J9/28*4*1000</f>
        <v>79</v>
      </c>
      <c r="AG9" s="75">
        <f aca="true" t="shared" si="5" ref="AG9:AG72">$K9/14*1*1000</f>
        <v>1.4285714285714286</v>
      </c>
      <c r="AH9" s="75">
        <f aca="true" t="shared" si="6" ref="AH9:AH72">$L9/14*1*1000</f>
        <v>40</v>
      </c>
      <c r="AI9" s="75">
        <f aca="true" t="shared" si="7" ref="AI9:AI72">$M9/31*3*1000</f>
        <v>1.935483870967742</v>
      </c>
      <c r="AJ9" s="75">
        <f aca="true" t="shared" si="8" ref="AJ9:AJ72">$N9/39*1*1000</f>
        <v>4.3589743589743595</v>
      </c>
      <c r="AK9" s="75">
        <f aca="true" t="shared" si="9" ref="AK9:AK72">$O9/40*2*1000</f>
        <v>201.5</v>
      </c>
      <c r="AL9" s="75">
        <f aca="true" t="shared" si="10" ref="AL9:AL72">$P9/24*2*1000</f>
        <v>13.333333333333334</v>
      </c>
      <c r="AM9" s="75">
        <f aca="true" t="shared" si="11" ref="AM9:AM72">$Q9/23*1*1000</f>
        <v>44.34782608695652</v>
      </c>
      <c r="AN9" s="75">
        <f aca="true" t="shared" si="12" ref="AN9:AN72">$R9/32*2*1000</f>
        <v>55.625</v>
      </c>
      <c r="AO9" s="75">
        <f aca="true" t="shared" si="13" ref="AO9:AO72">$S9/35*1*1000</f>
        <v>32.285714285714285</v>
      </c>
      <c r="AP9" s="75"/>
      <c r="AQ9" s="75"/>
      <c r="AR9" s="75"/>
      <c r="AS9" s="75"/>
      <c r="AT9" s="31">
        <f aca="true" t="shared" si="14" ref="AT9:AT72">SUM(10^(6-T9))</f>
        <v>24.547089156850294</v>
      </c>
      <c r="AU9" s="31">
        <f aca="true" t="shared" si="15" ref="AU9:AU72">AG9+AH9</f>
        <v>41.42857142857143</v>
      </c>
      <c r="AV9" s="27">
        <f>AG9+AJ9+AK9+AL9+AM9</f>
        <v>264.9687052078356</v>
      </c>
      <c r="AW9" s="27">
        <f aca="true" t="shared" si="16" ref="AW9:AW72">AH9+AN9+AO9</f>
        <v>127.91071428571428</v>
      </c>
      <c r="AX9" s="27">
        <f aca="true" t="shared" si="17" ref="AX9:AX72">AV9/AW9</f>
        <v>2.071512982219572</v>
      </c>
      <c r="AY9" s="27">
        <f aca="true" t="shared" si="18" ref="AY9:AY72">(AJ9+AK9+AL9+AM9)-(AH9+AN9+AO9)</f>
        <v>135.62941949354996</v>
      </c>
      <c r="AZ9" s="27">
        <f aca="true" t="shared" si="19" ref="AZ9:AZ72">AM9/AO9</f>
        <v>1.3736052327818393</v>
      </c>
    </row>
    <row r="10" spans="1:52" ht="12.75">
      <c r="A10" s="73" t="s">
        <v>55</v>
      </c>
      <c r="B10" s="55">
        <v>33114</v>
      </c>
      <c r="C10" s="46" t="s">
        <v>26</v>
      </c>
      <c r="D10" s="55">
        <v>33122</v>
      </c>
      <c r="E10" s="9">
        <v>413155</v>
      </c>
      <c r="F10" s="9"/>
      <c r="G10" s="8">
        <v>0.006</v>
      </c>
      <c r="H10" s="8">
        <v>0.0023</v>
      </c>
      <c r="I10" s="32">
        <v>0.02</v>
      </c>
      <c r="J10" s="32">
        <v>0.471</v>
      </c>
      <c r="K10" s="74">
        <v>0.073</v>
      </c>
      <c r="L10" s="74">
        <v>0.15</v>
      </c>
      <c r="M10" s="74">
        <v>0.0255</v>
      </c>
      <c r="N10" s="74">
        <v>0.36</v>
      </c>
      <c r="O10" s="74">
        <v>0.41</v>
      </c>
      <c r="P10" s="74">
        <v>0.75</v>
      </c>
      <c r="Q10" s="74">
        <v>6.18</v>
      </c>
      <c r="R10" s="74">
        <v>0.85</v>
      </c>
      <c r="S10" s="8">
        <v>10.74</v>
      </c>
      <c r="T10" s="8">
        <v>4.49</v>
      </c>
      <c r="U10" s="9"/>
      <c r="V10" s="9"/>
      <c r="AB10" s="29">
        <f t="shared" si="0"/>
        <v>0.22299999999999998</v>
      </c>
      <c r="AC10" s="75">
        <f t="shared" si="1"/>
        <v>0.2142857142857143</v>
      </c>
      <c r="AD10" s="75">
        <f t="shared" si="2"/>
        <v>0.08363636363636363</v>
      </c>
      <c r="AE10" s="75">
        <f t="shared" si="3"/>
        <v>2.2222222222222223</v>
      </c>
      <c r="AF10" s="75">
        <f t="shared" si="4"/>
        <v>67.28571428571428</v>
      </c>
      <c r="AG10" s="75">
        <f t="shared" si="5"/>
        <v>5.2142857142857135</v>
      </c>
      <c r="AH10" s="75">
        <f t="shared" si="6"/>
        <v>10.714285714285714</v>
      </c>
      <c r="AI10" s="75">
        <f t="shared" si="7"/>
        <v>2.467741935483871</v>
      </c>
      <c r="AJ10" s="75">
        <f t="shared" si="8"/>
        <v>9.23076923076923</v>
      </c>
      <c r="AK10" s="75">
        <f t="shared" si="9"/>
        <v>20.499999999999996</v>
      </c>
      <c r="AL10" s="75">
        <f t="shared" si="10"/>
        <v>62.5</v>
      </c>
      <c r="AM10" s="75">
        <f t="shared" si="11"/>
        <v>268.69565217391306</v>
      </c>
      <c r="AN10" s="75">
        <f t="shared" si="12"/>
        <v>53.125</v>
      </c>
      <c r="AO10" s="75">
        <f t="shared" si="13"/>
        <v>306.8571428571429</v>
      </c>
      <c r="AP10" s="75"/>
      <c r="AQ10" s="75"/>
      <c r="AR10" s="75"/>
      <c r="AS10" s="75"/>
      <c r="AT10" s="31">
        <f t="shared" si="14"/>
        <v>32.35936569296282</v>
      </c>
      <c r="AU10" s="31">
        <f t="shared" si="15"/>
        <v>15.928571428571427</v>
      </c>
      <c r="AV10" s="27">
        <f aca="true" t="shared" si="20" ref="AV10:AV73">AG10+AJ10+AK10+AL10+AM10</f>
        <v>366.140707118968</v>
      </c>
      <c r="AW10" s="27">
        <f t="shared" si="16"/>
        <v>370.6964285714286</v>
      </c>
      <c r="AX10" s="27">
        <f t="shared" si="17"/>
        <v>0.9877103713407296</v>
      </c>
      <c r="AY10" s="27">
        <f t="shared" si="18"/>
        <v>-9.770007166746325</v>
      </c>
      <c r="AZ10" s="27">
        <f t="shared" si="19"/>
        <v>0.8756376001943162</v>
      </c>
    </row>
    <row r="11" spans="1:57" ht="12.75">
      <c r="A11" s="9" t="s">
        <v>56</v>
      </c>
      <c r="B11" s="55">
        <v>33122</v>
      </c>
      <c r="C11" s="46" t="s">
        <v>26</v>
      </c>
      <c r="D11" s="55">
        <v>33126</v>
      </c>
      <c r="E11" s="9">
        <v>413159</v>
      </c>
      <c r="F11" s="9"/>
      <c r="G11" s="8">
        <v>0.006</v>
      </c>
      <c r="H11" s="8">
        <v>0.002</v>
      </c>
      <c r="I11" s="32">
        <v>0.02</v>
      </c>
      <c r="J11" s="32">
        <v>0.315</v>
      </c>
      <c r="K11" s="74">
        <v>0.139</v>
      </c>
      <c r="L11" s="74">
        <v>0.23</v>
      </c>
      <c r="M11" s="74">
        <v>0.02</v>
      </c>
      <c r="N11" s="74">
        <v>0.26</v>
      </c>
      <c r="O11" s="74">
        <v>0.31</v>
      </c>
      <c r="P11" s="74">
        <v>0.61</v>
      </c>
      <c r="Q11" s="74">
        <v>5.12</v>
      </c>
      <c r="R11" s="74">
        <v>0.64</v>
      </c>
      <c r="S11" s="8">
        <v>8.91</v>
      </c>
      <c r="T11" s="8">
        <v>4.58</v>
      </c>
      <c r="U11" s="9"/>
      <c r="V11" s="9"/>
      <c r="W11" s="77"/>
      <c r="X11" s="77"/>
      <c r="AB11" s="29">
        <f t="shared" si="0"/>
        <v>0.369</v>
      </c>
      <c r="AC11" s="75">
        <f t="shared" si="1"/>
        <v>0.2142857142857143</v>
      </c>
      <c r="AD11" s="75">
        <f t="shared" si="2"/>
        <v>0.07272727272727272</v>
      </c>
      <c r="AE11" s="75">
        <f t="shared" si="3"/>
        <v>2.2222222222222223</v>
      </c>
      <c r="AF11" s="75">
        <f t="shared" si="4"/>
        <v>45</v>
      </c>
      <c r="AG11" s="75">
        <f t="shared" si="5"/>
        <v>9.928571428571429</v>
      </c>
      <c r="AH11" s="75">
        <f t="shared" si="6"/>
        <v>16.428571428571427</v>
      </c>
      <c r="AI11" s="75">
        <f t="shared" si="7"/>
        <v>1.935483870967742</v>
      </c>
      <c r="AJ11" s="75">
        <f t="shared" si="8"/>
        <v>6.666666666666667</v>
      </c>
      <c r="AK11" s="75">
        <f t="shared" si="9"/>
        <v>15.5</v>
      </c>
      <c r="AL11" s="75">
        <f t="shared" si="10"/>
        <v>50.833333333333336</v>
      </c>
      <c r="AM11" s="75">
        <f t="shared" si="11"/>
        <v>222.60869565217394</v>
      </c>
      <c r="AN11" s="75">
        <f t="shared" si="12"/>
        <v>40</v>
      </c>
      <c r="AO11" s="75">
        <f t="shared" si="13"/>
        <v>254.57142857142856</v>
      </c>
      <c r="AP11" s="75"/>
      <c r="AQ11" s="75"/>
      <c r="AR11" s="75"/>
      <c r="AS11" s="75"/>
      <c r="AT11" s="31">
        <f t="shared" si="14"/>
        <v>26.302679918953825</v>
      </c>
      <c r="AU11" s="31">
        <f t="shared" si="15"/>
        <v>26.357142857142854</v>
      </c>
      <c r="AV11" s="27">
        <f t="shared" si="20"/>
        <v>305.5372670807454</v>
      </c>
      <c r="AW11" s="27">
        <f t="shared" si="16"/>
        <v>311</v>
      </c>
      <c r="AX11" s="27">
        <f t="shared" si="17"/>
        <v>0.9824349423818179</v>
      </c>
      <c r="AY11" s="27">
        <f t="shared" si="18"/>
        <v>-15.391304347826065</v>
      </c>
      <c r="AZ11" s="27">
        <f t="shared" si="19"/>
        <v>0.874444932415947</v>
      </c>
      <c r="BC11" s="3"/>
      <c r="BD11" s="3"/>
      <c r="BE11" s="3"/>
    </row>
    <row r="12" spans="1:52" ht="12.75">
      <c r="A12" s="9" t="s">
        <v>57</v>
      </c>
      <c r="B12" s="55">
        <v>33126</v>
      </c>
      <c r="C12" s="46" t="s">
        <v>26</v>
      </c>
      <c r="D12" s="55">
        <v>33138</v>
      </c>
      <c r="E12" s="9">
        <v>413736</v>
      </c>
      <c r="F12" s="9">
        <v>2000</v>
      </c>
      <c r="G12" s="8">
        <v>0.0112</v>
      </c>
      <c r="H12" s="8"/>
      <c r="I12" s="32">
        <v>0.02</v>
      </c>
      <c r="J12" s="32">
        <v>0.329</v>
      </c>
      <c r="K12" s="74">
        <v>0.275</v>
      </c>
      <c r="L12" s="74">
        <v>1.24</v>
      </c>
      <c r="M12" s="74">
        <v>0.02</v>
      </c>
      <c r="N12" s="74">
        <v>1.36</v>
      </c>
      <c r="O12" s="74">
        <v>1.58</v>
      </c>
      <c r="P12" s="74">
        <v>3.58</v>
      </c>
      <c r="Q12" s="74">
        <v>31.76</v>
      </c>
      <c r="R12" s="74">
        <v>2.03</v>
      </c>
      <c r="S12" s="8">
        <v>57.58</v>
      </c>
      <c r="T12" s="8">
        <v>5.08</v>
      </c>
      <c r="U12" s="9"/>
      <c r="V12" s="9"/>
      <c r="W12" s="77"/>
      <c r="X12" s="77"/>
      <c r="AB12" s="29">
        <f t="shared" si="0"/>
        <v>1.5150000000000001</v>
      </c>
      <c r="AC12" s="75">
        <f t="shared" si="1"/>
        <v>0.4</v>
      </c>
      <c r="AD12" s="75"/>
      <c r="AE12" s="75">
        <f t="shared" si="3"/>
        <v>2.2222222222222223</v>
      </c>
      <c r="AF12" s="75">
        <f t="shared" si="4"/>
        <v>47</v>
      </c>
      <c r="AG12" s="75">
        <f t="shared" si="5"/>
        <v>19.642857142857146</v>
      </c>
      <c r="AH12" s="75">
        <f t="shared" si="6"/>
        <v>88.57142857142857</v>
      </c>
      <c r="AI12" s="75">
        <f t="shared" si="7"/>
        <v>1.935483870967742</v>
      </c>
      <c r="AJ12" s="75">
        <f t="shared" si="8"/>
        <v>34.871794871794876</v>
      </c>
      <c r="AK12" s="75">
        <f t="shared" si="9"/>
        <v>79</v>
      </c>
      <c r="AL12" s="75">
        <f t="shared" si="10"/>
        <v>298.3333333333333</v>
      </c>
      <c r="AM12" s="75">
        <f t="shared" si="11"/>
        <v>1380.8695652173915</v>
      </c>
      <c r="AN12" s="75">
        <f t="shared" si="12"/>
        <v>126.87499999999999</v>
      </c>
      <c r="AO12" s="75">
        <f t="shared" si="13"/>
        <v>1645.142857142857</v>
      </c>
      <c r="AP12" s="75"/>
      <c r="AQ12" s="75"/>
      <c r="AR12" s="75"/>
      <c r="AS12" s="75"/>
      <c r="AT12" s="31">
        <f t="shared" si="14"/>
        <v>8.31763771102671</v>
      </c>
      <c r="AU12" s="31">
        <f t="shared" si="15"/>
        <v>108.21428571428572</v>
      </c>
      <c r="AV12" s="27">
        <f t="shared" si="20"/>
        <v>1812.7175505653768</v>
      </c>
      <c r="AW12" s="27">
        <f t="shared" si="16"/>
        <v>1860.5892857142858</v>
      </c>
      <c r="AX12" s="27">
        <f t="shared" si="17"/>
        <v>0.9742706595612094</v>
      </c>
      <c r="AY12" s="27">
        <f t="shared" si="18"/>
        <v>-67.51459229176612</v>
      </c>
      <c r="AZ12" s="27">
        <f t="shared" si="19"/>
        <v>0.8393614932721206</v>
      </c>
    </row>
    <row r="13" spans="1:52" ht="12.75">
      <c r="A13" s="9" t="s">
        <v>58</v>
      </c>
      <c r="B13" s="55">
        <v>33138</v>
      </c>
      <c r="C13" s="46" t="s">
        <v>26</v>
      </c>
      <c r="D13" s="55">
        <v>33144</v>
      </c>
      <c r="E13" s="9">
        <v>413739</v>
      </c>
      <c r="F13" s="9"/>
      <c r="G13" s="8">
        <v>0.0132</v>
      </c>
      <c r="H13" s="8"/>
      <c r="I13" s="32">
        <v>0.0249</v>
      </c>
      <c r="J13" s="32">
        <v>0.201</v>
      </c>
      <c r="K13" s="74">
        <v>0.234</v>
      </c>
      <c r="L13" s="74">
        <v>0.48</v>
      </c>
      <c r="M13" s="74">
        <v>0.02</v>
      </c>
      <c r="N13" s="74">
        <v>0.49</v>
      </c>
      <c r="O13" s="74">
        <v>0.54</v>
      </c>
      <c r="P13" s="74">
        <v>1.26</v>
      </c>
      <c r="Q13" s="74">
        <v>10.32</v>
      </c>
      <c r="R13" s="74">
        <v>1.52</v>
      </c>
      <c r="S13" s="8">
        <v>27.55</v>
      </c>
      <c r="T13" s="8">
        <v>4.59</v>
      </c>
      <c r="U13" s="9"/>
      <c r="V13" s="9"/>
      <c r="AB13" s="29">
        <f t="shared" si="0"/>
        <v>0.714</v>
      </c>
      <c r="AC13" s="75">
        <f t="shared" si="1"/>
        <v>0.4714285714285714</v>
      </c>
      <c r="AD13" s="75"/>
      <c r="AE13" s="75">
        <f t="shared" si="3"/>
        <v>2.7666666666666666</v>
      </c>
      <c r="AF13" s="75">
        <f t="shared" si="4"/>
        <v>28.714285714285715</v>
      </c>
      <c r="AG13" s="75">
        <f t="shared" si="5"/>
        <v>16.714285714285715</v>
      </c>
      <c r="AH13" s="75">
        <f t="shared" si="6"/>
        <v>34.285714285714285</v>
      </c>
      <c r="AI13" s="75">
        <f t="shared" si="7"/>
        <v>1.935483870967742</v>
      </c>
      <c r="AJ13" s="75">
        <f t="shared" si="8"/>
        <v>12.564102564102564</v>
      </c>
      <c r="AK13" s="75">
        <f t="shared" si="9"/>
        <v>27.000000000000004</v>
      </c>
      <c r="AL13" s="75">
        <f t="shared" si="10"/>
        <v>105</v>
      </c>
      <c r="AM13" s="75">
        <f t="shared" si="11"/>
        <v>448.69565217391306</v>
      </c>
      <c r="AN13" s="75">
        <f t="shared" si="12"/>
        <v>95</v>
      </c>
      <c r="AO13" s="75">
        <f t="shared" si="13"/>
        <v>787.1428571428571</v>
      </c>
      <c r="AP13" s="75"/>
      <c r="AQ13" s="75"/>
      <c r="AR13" s="75"/>
      <c r="AS13" s="75"/>
      <c r="AT13" s="31">
        <f t="shared" si="14"/>
        <v>25.703957827688658</v>
      </c>
      <c r="AU13" s="31">
        <f t="shared" si="15"/>
        <v>51</v>
      </c>
      <c r="AV13" s="27">
        <f t="shared" si="20"/>
        <v>609.9740404523013</v>
      </c>
      <c r="AW13" s="27">
        <f t="shared" si="16"/>
        <v>916.4285714285713</v>
      </c>
      <c r="AX13" s="27">
        <f t="shared" si="17"/>
        <v>0.6655991088333764</v>
      </c>
      <c r="AY13" s="27">
        <f t="shared" si="18"/>
        <v>-323.1688166905557</v>
      </c>
      <c r="AZ13" s="27">
        <f t="shared" si="19"/>
        <v>0.5700307740866409</v>
      </c>
    </row>
    <row r="14" spans="1:52" ht="12.75">
      <c r="A14" s="9" t="s">
        <v>59</v>
      </c>
      <c r="B14" s="55">
        <v>33144</v>
      </c>
      <c r="C14" s="46" t="s">
        <v>26</v>
      </c>
      <c r="D14" s="55">
        <v>33149</v>
      </c>
      <c r="E14" s="9">
        <v>413742</v>
      </c>
      <c r="F14" s="9">
        <v>4000</v>
      </c>
      <c r="G14" s="8">
        <v>0.006</v>
      </c>
      <c r="H14" s="8"/>
      <c r="I14" s="32">
        <v>0.02</v>
      </c>
      <c r="J14" s="32">
        <v>0.386</v>
      </c>
      <c r="K14" s="74">
        <v>0.057</v>
      </c>
      <c r="L14" s="74">
        <v>0.025</v>
      </c>
      <c r="M14" s="74">
        <v>0.02</v>
      </c>
      <c r="N14" s="74">
        <v>0.17</v>
      </c>
      <c r="O14" s="74">
        <v>0.22</v>
      </c>
      <c r="P14" s="74">
        <v>0.09</v>
      </c>
      <c r="Q14" s="74">
        <v>0.75</v>
      </c>
      <c r="R14" s="74">
        <v>0.303</v>
      </c>
      <c r="S14" s="8">
        <v>0.4</v>
      </c>
      <c r="T14" s="8">
        <v>5.13</v>
      </c>
      <c r="U14" s="9"/>
      <c r="V14" s="9"/>
      <c r="AB14" s="29">
        <f t="shared" si="0"/>
        <v>0.082</v>
      </c>
      <c r="AC14" s="75">
        <f t="shared" si="1"/>
        <v>0.2142857142857143</v>
      </c>
      <c r="AD14" s="75"/>
      <c r="AE14" s="75">
        <f t="shared" si="3"/>
        <v>2.2222222222222223</v>
      </c>
      <c r="AF14" s="75">
        <f t="shared" si="4"/>
        <v>55.142857142857146</v>
      </c>
      <c r="AG14" s="75">
        <f t="shared" si="5"/>
        <v>4.071428571428571</v>
      </c>
      <c r="AH14" s="75">
        <f t="shared" si="6"/>
        <v>1.7857142857142858</v>
      </c>
      <c r="AI14" s="75">
        <f t="shared" si="7"/>
        <v>1.935483870967742</v>
      </c>
      <c r="AJ14" s="75">
        <f t="shared" si="8"/>
        <v>4.3589743589743595</v>
      </c>
      <c r="AK14" s="75">
        <f t="shared" si="9"/>
        <v>11</v>
      </c>
      <c r="AL14" s="75">
        <f t="shared" si="10"/>
        <v>7.5</v>
      </c>
      <c r="AM14" s="75">
        <f t="shared" si="11"/>
        <v>32.608695652173914</v>
      </c>
      <c r="AN14" s="75">
        <f t="shared" si="12"/>
        <v>18.9375</v>
      </c>
      <c r="AO14" s="75">
        <f t="shared" si="13"/>
        <v>11.428571428571429</v>
      </c>
      <c r="AP14" s="75"/>
      <c r="AQ14" s="75"/>
      <c r="AR14" s="75"/>
      <c r="AS14" s="75"/>
      <c r="AT14" s="31">
        <f t="shared" si="14"/>
        <v>7.413102413009179</v>
      </c>
      <c r="AU14" s="31">
        <f t="shared" si="15"/>
        <v>5.857142857142857</v>
      </c>
      <c r="AV14" s="27">
        <f t="shared" si="20"/>
        <v>59.53909858257684</v>
      </c>
      <c r="AW14" s="27">
        <f t="shared" si="16"/>
        <v>32.151785714285715</v>
      </c>
      <c r="AX14" s="27">
        <f t="shared" si="17"/>
        <v>1.8518131189249114</v>
      </c>
      <c r="AY14" s="27">
        <f t="shared" si="18"/>
        <v>23.315884296862556</v>
      </c>
      <c r="AZ14" s="27">
        <f t="shared" si="19"/>
        <v>2.8532608695652173</v>
      </c>
    </row>
    <row r="15" spans="1:55" ht="12.75">
      <c r="A15" s="9" t="s">
        <v>60</v>
      </c>
      <c r="B15" s="55">
        <v>33149</v>
      </c>
      <c r="C15" s="46" t="s">
        <v>26</v>
      </c>
      <c r="D15" s="55">
        <v>33156</v>
      </c>
      <c r="E15" s="9">
        <v>413745</v>
      </c>
      <c r="F15" s="9">
        <v>5650</v>
      </c>
      <c r="G15" s="8">
        <v>0.006</v>
      </c>
      <c r="H15" s="8"/>
      <c r="I15" s="32">
        <v>0.02</v>
      </c>
      <c r="J15" s="32">
        <v>0.083</v>
      </c>
      <c r="K15" s="74">
        <v>0.057</v>
      </c>
      <c r="L15" s="74">
        <v>0.12</v>
      </c>
      <c r="M15" s="74">
        <v>0.02</v>
      </c>
      <c r="N15" s="74">
        <v>0.36</v>
      </c>
      <c r="O15" s="74">
        <v>0.36</v>
      </c>
      <c r="P15" s="74">
        <v>0.88</v>
      </c>
      <c r="Q15" s="74">
        <v>8.87</v>
      </c>
      <c r="R15" s="74">
        <v>0.87</v>
      </c>
      <c r="S15" s="8">
        <v>20.5</v>
      </c>
      <c r="T15" s="8">
        <v>5.1</v>
      </c>
      <c r="U15" s="9"/>
      <c r="V15" s="9"/>
      <c r="AB15" s="29">
        <f t="shared" si="0"/>
        <v>0.177</v>
      </c>
      <c r="AC15" s="75">
        <f t="shared" si="1"/>
        <v>0.2142857142857143</v>
      </c>
      <c r="AD15" s="75"/>
      <c r="AE15" s="75">
        <f t="shared" si="3"/>
        <v>2.2222222222222223</v>
      </c>
      <c r="AF15" s="75">
        <f t="shared" si="4"/>
        <v>11.857142857142858</v>
      </c>
      <c r="AG15" s="75">
        <f t="shared" si="5"/>
        <v>4.071428571428571</v>
      </c>
      <c r="AH15" s="75">
        <f t="shared" si="6"/>
        <v>8.571428571428571</v>
      </c>
      <c r="AI15" s="75">
        <f t="shared" si="7"/>
        <v>1.935483870967742</v>
      </c>
      <c r="AJ15" s="75">
        <f t="shared" si="8"/>
        <v>9.23076923076923</v>
      </c>
      <c r="AK15" s="75">
        <f t="shared" si="9"/>
        <v>18</v>
      </c>
      <c r="AL15" s="75">
        <f t="shared" si="10"/>
        <v>73.33333333333333</v>
      </c>
      <c r="AM15" s="75">
        <f t="shared" si="11"/>
        <v>385.65217391304344</v>
      </c>
      <c r="AN15" s="75">
        <f t="shared" si="12"/>
        <v>54.375</v>
      </c>
      <c r="AO15" s="75">
        <f t="shared" si="13"/>
        <v>585.7142857142858</v>
      </c>
      <c r="AP15" s="75"/>
      <c r="AQ15" s="75"/>
      <c r="AR15" s="75"/>
      <c r="AS15" s="75"/>
      <c r="AT15" s="31">
        <f t="shared" si="14"/>
        <v>7.943282347242825</v>
      </c>
      <c r="AU15" s="31">
        <f t="shared" si="15"/>
        <v>12.642857142857142</v>
      </c>
      <c r="AV15" s="27">
        <f t="shared" si="20"/>
        <v>490.2877050485746</v>
      </c>
      <c r="AW15" s="27">
        <f t="shared" si="16"/>
        <v>648.6607142857143</v>
      </c>
      <c r="AX15" s="27">
        <f t="shared" si="17"/>
        <v>0.7558461523116359</v>
      </c>
      <c r="AY15" s="27">
        <f t="shared" si="18"/>
        <v>-162.44443780856835</v>
      </c>
      <c r="AZ15" s="27">
        <f t="shared" si="19"/>
        <v>0.6584305408271472</v>
      </c>
      <c r="BA15" s="78"/>
      <c r="BB15" s="78"/>
      <c r="BC15" s="78"/>
    </row>
    <row r="16" spans="1:55" ht="12.75">
      <c r="A16" s="9" t="s">
        <v>61</v>
      </c>
      <c r="B16" s="55">
        <v>33156</v>
      </c>
      <c r="C16" s="46" t="s">
        <v>26</v>
      </c>
      <c r="D16" s="55">
        <v>33163</v>
      </c>
      <c r="E16" s="9">
        <v>413748</v>
      </c>
      <c r="F16" s="9">
        <v>1950</v>
      </c>
      <c r="G16" s="8">
        <v>0.02</v>
      </c>
      <c r="H16" s="8"/>
      <c r="I16" s="32">
        <v>0.054</v>
      </c>
      <c r="J16" s="32">
        <v>0.142</v>
      </c>
      <c r="K16" s="74">
        <v>0.65</v>
      </c>
      <c r="L16" s="74">
        <v>0.025</v>
      </c>
      <c r="M16" s="74">
        <v>0.02</v>
      </c>
      <c r="N16" s="74">
        <v>0.79</v>
      </c>
      <c r="O16" s="74">
        <v>2.92</v>
      </c>
      <c r="P16" s="74">
        <v>2.12</v>
      </c>
      <c r="Q16" s="74">
        <v>16.49</v>
      </c>
      <c r="R16" s="74">
        <v>2.44</v>
      </c>
      <c r="S16" s="8">
        <v>28.61</v>
      </c>
      <c r="T16" s="8">
        <v>4.39</v>
      </c>
      <c r="U16" s="9"/>
      <c r="V16" s="9"/>
      <c r="AB16" s="29">
        <f t="shared" si="0"/>
        <v>0.675</v>
      </c>
      <c r="AC16" s="75">
        <f t="shared" si="1"/>
        <v>0.7142857142857143</v>
      </c>
      <c r="AD16" s="75"/>
      <c r="AE16" s="75">
        <f t="shared" si="3"/>
        <v>6</v>
      </c>
      <c r="AF16" s="75">
        <f t="shared" si="4"/>
        <v>20.285714285714285</v>
      </c>
      <c r="AG16" s="75">
        <f t="shared" si="5"/>
        <v>46.42857142857143</v>
      </c>
      <c r="AH16" s="75">
        <f t="shared" si="6"/>
        <v>1.7857142857142858</v>
      </c>
      <c r="AI16" s="75">
        <f t="shared" si="7"/>
        <v>1.935483870967742</v>
      </c>
      <c r="AJ16" s="75">
        <f t="shared" si="8"/>
        <v>20.256410256410255</v>
      </c>
      <c r="AK16" s="75">
        <f t="shared" si="9"/>
        <v>146</v>
      </c>
      <c r="AL16" s="75">
        <f t="shared" si="10"/>
        <v>176.66666666666666</v>
      </c>
      <c r="AM16" s="75">
        <f t="shared" si="11"/>
        <v>716.9565217391304</v>
      </c>
      <c r="AN16" s="75">
        <f t="shared" si="12"/>
        <v>152.5</v>
      </c>
      <c r="AO16" s="75">
        <f t="shared" si="13"/>
        <v>817.4285714285714</v>
      </c>
      <c r="AP16" s="75"/>
      <c r="AQ16" s="75"/>
      <c r="AR16" s="75"/>
      <c r="AS16" s="75"/>
      <c r="AT16" s="31">
        <f t="shared" si="14"/>
        <v>40.738027780411315</v>
      </c>
      <c r="AU16" s="31">
        <f t="shared" si="15"/>
        <v>48.214285714285715</v>
      </c>
      <c r="AV16" s="27">
        <f t="shared" si="20"/>
        <v>1106.3081700907787</v>
      </c>
      <c r="AW16" s="27">
        <f t="shared" si="16"/>
        <v>971.7142857142858</v>
      </c>
      <c r="AX16" s="27">
        <f t="shared" si="17"/>
        <v>1.1385117892730743</v>
      </c>
      <c r="AY16" s="27">
        <f t="shared" si="18"/>
        <v>88.1653129479214</v>
      </c>
      <c r="AZ16" s="27">
        <f t="shared" si="19"/>
        <v>0.8770876707748886</v>
      </c>
      <c r="BA16" s="78"/>
      <c r="BB16" s="78"/>
      <c r="BC16" s="78"/>
    </row>
    <row r="17" spans="1:55" ht="12.75">
      <c r="A17" s="9" t="s">
        <v>62</v>
      </c>
      <c r="B17" s="55">
        <v>33163</v>
      </c>
      <c r="C17" s="46" t="s">
        <v>26</v>
      </c>
      <c r="D17" s="55">
        <v>33170</v>
      </c>
      <c r="E17" s="9">
        <v>413751</v>
      </c>
      <c r="F17" s="9"/>
      <c r="G17" s="8">
        <v>0.283</v>
      </c>
      <c r="H17" s="8"/>
      <c r="I17" s="32">
        <v>0.163</v>
      </c>
      <c r="J17" s="32">
        <v>0.368</v>
      </c>
      <c r="K17" s="74">
        <v>3.266</v>
      </c>
      <c r="L17" s="74">
        <v>0.025</v>
      </c>
      <c r="M17" s="74">
        <v>0.0496</v>
      </c>
      <c r="N17" s="74">
        <v>2.83</v>
      </c>
      <c r="O17" s="74">
        <v>3.95</v>
      </c>
      <c r="P17" s="74">
        <v>8.24</v>
      </c>
      <c r="Q17" s="74">
        <v>69.69</v>
      </c>
      <c r="R17" s="74">
        <v>4.08</v>
      </c>
      <c r="S17" s="8">
        <v>2.7</v>
      </c>
      <c r="T17" s="34">
        <v>3.29</v>
      </c>
      <c r="U17" s="9"/>
      <c r="V17" s="9"/>
      <c r="AB17" s="29">
        <f t="shared" si="0"/>
        <v>3.291</v>
      </c>
      <c r="AC17" s="75">
        <f t="shared" si="1"/>
        <v>10.107142857142856</v>
      </c>
      <c r="AD17" s="75"/>
      <c r="AE17" s="75">
        <f t="shared" si="3"/>
        <v>18.111111111111114</v>
      </c>
      <c r="AF17" s="75">
        <f t="shared" si="4"/>
        <v>52.57142857142857</v>
      </c>
      <c r="AG17" s="75">
        <f t="shared" si="5"/>
        <v>233.28571428571428</v>
      </c>
      <c r="AH17" s="75">
        <f t="shared" si="6"/>
        <v>1.7857142857142858</v>
      </c>
      <c r="AI17" s="75">
        <f t="shared" si="7"/>
        <v>4.8</v>
      </c>
      <c r="AJ17" s="75">
        <f t="shared" si="8"/>
        <v>72.56410256410255</v>
      </c>
      <c r="AK17" s="75">
        <f t="shared" si="9"/>
        <v>197.5</v>
      </c>
      <c r="AL17" s="75">
        <f t="shared" si="10"/>
        <v>686.6666666666666</v>
      </c>
      <c r="AM17" s="75">
        <f t="shared" si="11"/>
        <v>3030</v>
      </c>
      <c r="AN17" s="75">
        <f t="shared" si="12"/>
        <v>255</v>
      </c>
      <c r="AO17" s="75">
        <f t="shared" si="13"/>
        <v>77.14285714285715</v>
      </c>
      <c r="AP17" s="75"/>
      <c r="AQ17" s="75"/>
      <c r="AR17" s="75"/>
      <c r="AS17" s="75"/>
      <c r="AT17" s="31">
        <f t="shared" si="14"/>
        <v>512.8613839913652</v>
      </c>
      <c r="AU17" s="31">
        <f t="shared" si="15"/>
        <v>235.07142857142856</v>
      </c>
      <c r="AV17" s="27">
        <f t="shared" si="20"/>
        <v>4220.016483516483</v>
      </c>
      <c r="AW17" s="27">
        <f t="shared" si="16"/>
        <v>333.92857142857144</v>
      </c>
      <c r="AX17" s="27">
        <f t="shared" si="17"/>
        <v>12.637482517482516</v>
      </c>
      <c r="AY17" s="27">
        <f t="shared" si="18"/>
        <v>3652.8021978021975</v>
      </c>
      <c r="AZ17" s="27">
        <f t="shared" si="19"/>
        <v>39.27777777777777</v>
      </c>
      <c r="BA17" s="78"/>
      <c r="BB17" s="78"/>
      <c r="BC17" s="78"/>
    </row>
    <row r="18" spans="1:55" ht="12.75">
      <c r="A18" s="9" t="s">
        <v>63</v>
      </c>
      <c r="B18" s="55">
        <v>33170</v>
      </c>
      <c r="C18" s="46" t="s">
        <v>26</v>
      </c>
      <c r="D18" s="55">
        <v>33177</v>
      </c>
      <c r="E18" s="9">
        <v>413753</v>
      </c>
      <c r="F18" s="9">
        <v>3550</v>
      </c>
      <c r="G18" s="8">
        <v>0.062</v>
      </c>
      <c r="H18" s="8"/>
      <c r="I18" s="32">
        <v>0.0268</v>
      </c>
      <c r="J18" s="32">
        <v>0.109</v>
      </c>
      <c r="K18" s="74">
        <v>0.782</v>
      </c>
      <c r="L18" s="74">
        <v>3.43</v>
      </c>
      <c r="M18" s="74">
        <v>0.02</v>
      </c>
      <c r="N18" s="74">
        <v>0.4</v>
      </c>
      <c r="O18" s="74">
        <v>1.02</v>
      </c>
      <c r="P18" s="74">
        <v>0.87</v>
      </c>
      <c r="Q18" s="74">
        <v>6.79</v>
      </c>
      <c r="R18" s="74">
        <v>2.12</v>
      </c>
      <c r="S18" s="8">
        <v>11.32</v>
      </c>
      <c r="T18" s="8">
        <v>3.82</v>
      </c>
      <c r="U18" s="9"/>
      <c r="V18" s="9"/>
      <c r="AB18" s="29">
        <f t="shared" si="0"/>
        <v>4.212</v>
      </c>
      <c r="AC18" s="75">
        <f t="shared" si="1"/>
        <v>2.2142857142857144</v>
      </c>
      <c r="AD18" s="75"/>
      <c r="AE18" s="75">
        <f t="shared" si="3"/>
        <v>2.977777777777778</v>
      </c>
      <c r="AF18" s="75">
        <f t="shared" si="4"/>
        <v>15.571428571428571</v>
      </c>
      <c r="AG18" s="75">
        <f t="shared" si="5"/>
        <v>55.85714285714286</v>
      </c>
      <c r="AH18" s="75">
        <f t="shared" si="6"/>
        <v>245.00000000000003</v>
      </c>
      <c r="AI18" s="75">
        <f t="shared" si="7"/>
        <v>1.935483870967742</v>
      </c>
      <c r="AJ18" s="75">
        <f t="shared" si="8"/>
        <v>10.256410256410257</v>
      </c>
      <c r="AK18" s="75">
        <f t="shared" si="9"/>
        <v>51.00000000000001</v>
      </c>
      <c r="AL18" s="75">
        <f t="shared" si="10"/>
        <v>72.5</v>
      </c>
      <c r="AM18" s="75">
        <f t="shared" si="11"/>
        <v>295.2173913043478</v>
      </c>
      <c r="AN18" s="75">
        <f t="shared" si="12"/>
        <v>132.5</v>
      </c>
      <c r="AO18" s="75">
        <f t="shared" si="13"/>
        <v>323.42857142857144</v>
      </c>
      <c r="AP18" s="75"/>
      <c r="AQ18" s="75"/>
      <c r="AR18" s="75"/>
      <c r="AS18" s="75"/>
      <c r="AT18" s="31">
        <f t="shared" si="14"/>
        <v>151.3561248436209</v>
      </c>
      <c r="AU18" s="31">
        <f t="shared" si="15"/>
        <v>300.8571428571429</v>
      </c>
      <c r="AV18" s="27">
        <f t="shared" si="20"/>
        <v>484.8309444179009</v>
      </c>
      <c r="AW18" s="27">
        <f t="shared" si="16"/>
        <v>700.9285714285714</v>
      </c>
      <c r="AX18" s="27">
        <f t="shared" si="17"/>
        <v>0.6916980762101919</v>
      </c>
      <c r="AY18" s="27">
        <f t="shared" si="18"/>
        <v>-271.95476986781335</v>
      </c>
      <c r="AZ18" s="27">
        <f t="shared" si="19"/>
        <v>0.912774619757259</v>
      </c>
      <c r="BA18" s="78"/>
      <c r="BB18" s="78"/>
      <c r="BC18" s="78"/>
    </row>
    <row r="19" spans="1:55" ht="12.75">
      <c r="A19" s="9" t="s">
        <v>64</v>
      </c>
      <c r="B19" s="55">
        <v>33177</v>
      </c>
      <c r="C19" s="46" t="s">
        <v>26</v>
      </c>
      <c r="D19" s="55">
        <v>33184</v>
      </c>
      <c r="E19" s="9">
        <v>413755</v>
      </c>
      <c r="F19" s="9">
        <v>1950</v>
      </c>
      <c r="G19" s="8">
        <v>0.006</v>
      </c>
      <c r="H19" s="8"/>
      <c r="I19" s="32">
        <v>0.02</v>
      </c>
      <c r="J19" s="32">
        <v>0.03</v>
      </c>
      <c r="K19" s="74">
        <v>0.235</v>
      </c>
      <c r="L19" s="74">
        <v>0.31</v>
      </c>
      <c r="M19" s="74">
        <v>0.02</v>
      </c>
      <c r="N19" s="74">
        <v>0.29</v>
      </c>
      <c r="O19" s="74">
        <v>0.32</v>
      </c>
      <c r="P19" s="74">
        <v>0.69</v>
      </c>
      <c r="Q19" s="74">
        <v>7.19</v>
      </c>
      <c r="R19" s="74">
        <v>0.9</v>
      </c>
      <c r="S19" s="8">
        <v>9.76</v>
      </c>
      <c r="T19" s="8">
        <v>4.79</v>
      </c>
      <c r="U19" s="9"/>
      <c r="V19" s="9"/>
      <c r="AB19" s="29">
        <f t="shared" si="0"/>
        <v>0.5449999999999999</v>
      </c>
      <c r="AC19" s="75">
        <f t="shared" si="1"/>
        <v>0.2142857142857143</v>
      </c>
      <c r="AD19" s="75"/>
      <c r="AE19" s="75">
        <f t="shared" si="3"/>
        <v>2.2222222222222223</v>
      </c>
      <c r="AF19" s="75">
        <f t="shared" si="4"/>
        <v>4.285714285714286</v>
      </c>
      <c r="AG19" s="75">
        <f t="shared" si="5"/>
        <v>16.785714285714285</v>
      </c>
      <c r="AH19" s="75">
        <f t="shared" si="6"/>
        <v>22.142857142857142</v>
      </c>
      <c r="AI19" s="75">
        <f t="shared" si="7"/>
        <v>1.935483870967742</v>
      </c>
      <c r="AJ19" s="75">
        <f t="shared" si="8"/>
        <v>7.435897435897435</v>
      </c>
      <c r="AK19" s="75">
        <f t="shared" si="9"/>
        <v>16</v>
      </c>
      <c r="AL19" s="75">
        <f t="shared" si="10"/>
        <v>57.49999999999999</v>
      </c>
      <c r="AM19" s="75">
        <f t="shared" si="11"/>
        <v>312.60869565217394</v>
      </c>
      <c r="AN19" s="75">
        <f t="shared" si="12"/>
        <v>56.25</v>
      </c>
      <c r="AO19" s="75">
        <f t="shared" si="13"/>
        <v>278.85714285714283</v>
      </c>
      <c r="AP19" s="75"/>
      <c r="AQ19" s="75"/>
      <c r="AR19" s="75"/>
      <c r="AS19" s="75"/>
      <c r="AT19" s="31">
        <f t="shared" si="14"/>
        <v>16.218100973589298</v>
      </c>
      <c r="AU19" s="31">
        <f t="shared" si="15"/>
        <v>38.92857142857143</v>
      </c>
      <c r="AV19" s="27">
        <f t="shared" si="20"/>
        <v>410.3303073737857</v>
      </c>
      <c r="AW19" s="27">
        <f t="shared" si="16"/>
        <v>357.25</v>
      </c>
      <c r="AX19" s="27">
        <f t="shared" si="17"/>
        <v>1.1485802865606316</v>
      </c>
      <c r="AY19" s="27">
        <f t="shared" si="18"/>
        <v>36.29459308807134</v>
      </c>
      <c r="AZ19" s="27">
        <f t="shared" si="19"/>
        <v>1.1210352815395583</v>
      </c>
      <c r="BA19" s="78"/>
      <c r="BB19" s="78"/>
      <c r="BC19" s="78"/>
    </row>
    <row r="20" spans="1:55" ht="12.75">
      <c r="A20" s="9" t="s">
        <v>65</v>
      </c>
      <c r="B20" s="54">
        <v>33363</v>
      </c>
      <c r="C20" s="46" t="s">
        <v>26</v>
      </c>
      <c r="D20" s="55">
        <v>33373</v>
      </c>
      <c r="E20" s="9">
        <v>422656</v>
      </c>
      <c r="F20" s="9">
        <v>2500</v>
      </c>
      <c r="G20" s="8">
        <v>0.006</v>
      </c>
      <c r="H20" s="8">
        <v>0.0054</v>
      </c>
      <c r="I20" s="32">
        <v>0.02</v>
      </c>
      <c r="J20" s="32">
        <v>0.428</v>
      </c>
      <c r="K20" s="74">
        <v>0.213</v>
      </c>
      <c r="L20" s="74">
        <v>0.309</v>
      </c>
      <c r="M20" s="74">
        <v>0.005</v>
      </c>
      <c r="N20" s="74">
        <v>0.3</v>
      </c>
      <c r="O20" s="74">
        <v>0.53</v>
      </c>
      <c r="P20" s="74">
        <v>0.45</v>
      </c>
      <c r="Q20" s="74">
        <v>3.49</v>
      </c>
      <c r="R20" s="74">
        <v>0.99</v>
      </c>
      <c r="S20" s="8">
        <v>6.11</v>
      </c>
      <c r="T20" s="8">
        <v>5.3</v>
      </c>
      <c r="U20" s="9">
        <v>13</v>
      </c>
      <c r="V20" s="9">
        <v>25</v>
      </c>
      <c r="AB20" s="29">
        <f t="shared" si="0"/>
        <v>0.522</v>
      </c>
      <c r="AC20" s="75">
        <f t="shared" si="1"/>
        <v>0.2142857142857143</v>
      </c>
      <c r="AD20" s="75">
        <f t="shared" si="2"/>
        <v>0.19636363636363635</v>
      </c>
      <c r="AE20" s="75">
        <f t="shared" si="3"/>
        <v>2.2222222222222223</v>
      </c>
      <c r="AF20" s="75">
        <f t="shared" si="4"/>
        <v>61.142857142857146</v>
      </c>
      <c r="AG20" s="75">
        <f t="shared" si="5"/>
        <v>15.214285714285714</v>
      </c>
      <c r="AH20" s="75">
        <f t="shared" si="6"/>
        <v>22.071428571428573</v>
      </c>
      <c r="AI20" s="75">
        <f t="shared" si="7"/>
        <v>0.4838709677419355</v>
      </c>
      <c r="AJ20" s="75">
        <f t="shared" si="8"/>
        <v>7.692307692307692</v>
      </c>
      <c r="AK20" s="75">
        <f t="shared" si="9"/>
        <v>26.500000000000004</v>
      </c>
      <c r="AL20" s="75">
        <f t="shared" si="10"/>
        <v>37.5</v>
      </c>
      <c r="AM20" s="75">
        <f t="shared" si="11"/>
        <v>151.73913043478262</v>
      </c>
      <c r="AN20" s="75">
        <f t="shared" si="12"/>
        <v>61.875</v>
      </c>
      <c r="AO20" s="75">
        <f t="shared" si="13"/>
        <v>174.57142857142858</v>
      </c>
      <c r="AP20" s="75"/>
      <c r="AQ20" s="75"/>
      <c r="AR20" s="75"/>
      <c r="AS20" s="75"/>
      <c r="AT20" s="31">
        <f t="shared" si="14"/>
        <v>5.011872336272726</v>
      </c>
      <c r="AU20" s="31">
        <f t="shared" si="15"/>
        <v>37.285714285714285</v>
      </c>
      <c r="AV20" s="27">
        <f t="shared" si="20"/>
        <v>238.64572384137603</v>
      </c>
      <c r="AW20" s="27">
        <f t="shared" si="16"/>
        <v>258.51785714285717</v>
      </c>
      <c r="AX20" s="27">
        <f t="shared" si="17"/>
        <v>0.9231305197980975</v>
      </c>
      <c r="AY20" s="27">
        <f t="shared" si="18"/>
        <v>-35.086419015766865</v>
      </c>
      <c r="AZ20" s="27">
        <f t="shared" si="19"/>
        <v>0.8692094214758415</v>
      </c>
      <c r="BA20" s="78"/>
      <c r="BB20" s="78"/>
      <c r="BC20" s="78"/>
    </row>
    <row r="21" spans="1:55" ht="12.75">
      <c r="A21" s="9" t="s">
        <v>54</v>
      </c>
      <c r="B21" s="55">
        <v>33373</v>
      </c>
      <c r="C21" s="46" t="s">
        <v>26</v>
      </c>
      <c r="D21" s="55">
        <v>33380</v>
      </c>
      <c r="E21" s="9">
        <v>424103</v>
      </c>
      <c r="F21" s="9">
        <v>700</v>
      </c>
      <c r="G21" s="8">
        <v>0.006</v>
      </c>
      <c r="H21" s="8">
        <v>0.0022</v>
      </c>
      <c r="I21" s="32">
        <v>0.02</v>
      </c>
      <c r="J21" s="32">
        <v>0.174</v>
      </c>
      <c r="K21" s="74">
        <v>0.164</v>
      </c>
      <c r="L21" s="74">
        <v>0.223</v>
      </c>
      <c r="M21" s="74">
        <v>0.005</v>
      </c>
      <c r="N21" s="74">
        <v>0.13</v>
      </c>
      <c r="O21" s="74">
        <v>0.27</v>
      </c>
      <c r="P21" s="74">
        <v>0.35</v>
      </c>
      <c r="Q21" s="74">
        <v>2.83</v>
      </c>
      <c r="R21" s="74">
        <v>0.86</v>
      </c>
      <c r="S21" s="8">
        <v>4.18</v>
      </c>
      <c r="T21" s="8">
        <v>4.71</v>
      </c>
      <c r="U21" s="9"/>
      <c r="V21" s="9"/>
      <c r="W21" s="2"/>
      <c r="X21" s="2"/>
      <c r="AB21" s="29">
        <f t="shared" si="0"/>
        <v>0.387</v>
      </c>
      <c r="AC21" s="75">
        <f t="shared" si="1"/>
        <v>0.2142857142857143</v>
      </c>
      <c r="AD21" s="75">
        <f t="shared" si="2"/>
        <v>0.08</v>
      </c>
      <c r="AE21" s="75">
        <f t="shared" si="3"/>
        <v>2.2222222222222223</v>
      </c>
      <c r="AF21" s="75">
        <f t="shared" si="4"/>
        <v>24.857142857142854</v>
      </c>
      <c r="AG21" s="75">
        <f t="shared" si="5"/>
        <v>11.714285714285715</v>
      </c>
      <c r="AH21" s="75">
        <f t="shared" si="6"/>
        <v>15.928571428571427</v>
      </c>
      <c r="AI21" s="75">
        <f t="shared" si="7"/>
        <v>0.4838709677419355</v>
      </c>
      <c r="AJ21" s="75">
        <f t="shared" si="8"/>
        <v>3.3333333333333335</v>
      </c>
      <c r="AK21" s="75">
        <f t="shared" si="9"/>
        <v>13.500000000000002</v>
      </c>
      <c r="AL21" s="75">
        <f t="shared" si="10"/>
        <v>29.166666666666664</v>
      </c>
      <c r="AM21" s="75">
        <f t="shared" si="11"/>
        <v>123.04347826086958</v>
      </c>
      <c r="AN21" s="75">
        <f t="shared" si="12"/>
        <v>53.75</v>
      </c>
      <c r="AO21" s="75">
        <f t="shared" si="13"/>
        <v>119.42857142857143</v>
      </c>
      <c r="AP21" s="75"/>
      <c r="AQ21" s="75"/>
      <c r="AR21" s="75"/>
      <c r="AS21" s="75"/>
      <c r="AT21" s="31">
        <f t="shared" si="14"/>
        <v>19.498445997580465</v>
      </c>
      <c r="AU21" s="31">
        <f t="shared" si="15"/>
        <v>27.642857142857142</v>
      </c>
      <c r="AV21" s="27">
        <f t="shared" si="20"/>
        <v>180.75776397515529</v>
      </c>
      <c r="AW21" s="27">
        <f t="shared" si="16"/>
        <v>189.10714285714286</v>
      </c>
      <c r="AX21" s="27">
        <f t="shared" si="17"/>
        <v>0.955848421398366</v>
      </c>
      <c r="AY21" s="27">
        <f t="shared" si="18"/>
        <v>-20.0636645962733</v>
      </c>
      <c r="AZ21" s="27">
        <f t="shared" si="19"/>
        <v>1.0302683586436447</v>
      </c>
      <c r="BA21" s="78"/>
      <c r="BB21" s="78"/>
      <c r="BC21" s="78"/>
    </row>
    <row r="22" spans="1:55" ht="12.75">
      <c r="A22" s="9" t="s">
        <v>66</v>
      </c>
      <c r="B22" s="55">
        <v>33380</v>
      </c>
      <c r="C22" s="46" t="s">
        <v>26</v>
      </c>
      <c r="D22" s="55">
        <v>33387</v>
      </c>
      <c r="E22" s="9">
        <v>424106</v>
      </c>
      <c r="F22" s="9">
        <v>1250</v>
      </c>
      <c r="G22" s="8">
        <v>0.0132</v>
      </c>
      <c r="H22" s="8">
        <v>0.0064</v>
      </c>
      <c r="I22" s="32">
        <v>0.02</v>
      </c>
      <c r="J22" s="32">
        <v>0.282</v>
      </c>
      <c r="K22" s="74">
        <v>0.64</v>
      </c>
      <c r="L22" s="74">
        <v>0.37</v>
      </c>
      <c r="M22" s="74">
        <v>0.005</v>
      </c>
      <c r="N22" s="74">
        <v>0.63</v>
      </c>
      <c r="O22" s="74">
        <v>1.03</v>
      </c>
      <c r="P22" s="74">
        <v>2.07</v>
      </c>
      <c r="Q22" s="74">
        <v>17.26</v>
      </c>
      <c r="R22" s="74">
        <v>2.87</v>
      </c>
      <c r="S22" s="8">
        <v>28.39</v>
      </c>
      <c r="T22" s="8">
        <v>4.3</v>
      </c>
      <c r="U22" s="9"/>
      <c r="V22" s="9"/>
      <c r="W22" s="2"/>
      <c r="X22" s="2"/>
      <c r="AB22" s="29">
        <f t="shared" si="0"/>
        <v>1.01</v>
      </c>
      <c r="AC22" s="75">
        <f t="shared" si="1"/>
        <v>0.4714285714285714</v>
      </c>
      <c r="AD22" s="75">
        <f t="shared" si="2"/>
        <v>0.23272727272727275</v>
      </c>
      <c r="AE22" s="75">
        <f t="shared" si="3"/>
        <v>2.2222222222222223</v>
      </c>
      <c r="AF22" s="75">
        <f t="shared" si="4"/>
        <v>40.28571428571428</v>
      </c>
      <c r="AG22" s="75">
        <f t="shared" si="5"/>
        <v>45.714285714285715</v>
      </c>
      <c r="AH22" s="75">
        <f t="shared" si="6"/>
        <v>26.42857142857143</v>
      </c>
      <c r="AI22" s="75">
        <f t="shared" si="7"/>
        <v>0.4838709677419355</v>
      </c>
      <c r="AJ22" s="75">
        <f t="shared" si="8"/>
        <v>16.153846153846153</v>
      </c>
      <c r="AK22" s="75">
        <f t="shared" si="9"/>
        <v>51.50000000000001</v>
      </c>
      <c r="AL22" s="75">
        <f t="shared" si="10"/>
        <v>172.5</v>
      </c>
      <c r="AM22" s="75">
        <f t="shared" si="11"/>
        <v>750.4347826086956</v>
      </c>
      <c r="AN22" s="75">
        <f t="shared" si="12"/>
        <v>179.375</v>
      </c>
      <c r="AO22" s="75">
        <f t="shared" si="13"/>
        <v>811.1428571428571</v>
      </c>
      <c r="AP22" s="75"/>
      <c r="AQ22" s="75"/>
      <c r="AR22" s="75"/>
      <c r="AS22" s="75"/>
      <c r="AT22" s="31">
        <f t="shared" si="14"/>
        <v>50.11872336272726</v>
      </c>
      <c r="AU22" s="31">
        <f t="shared" si="15"/>
        <v>72.14285714285714</v>
      </c>
      <c r="AV22" s="27">
        <f t="shared" si="20"/>
        <v>1036.3029144768275</v>
      </c>
      <c r="AW22" s="27">
        <f t="shared" si="16"/>
        <v>1016.9464285714286</v>
      </c>
      <c r="AX22" s="27">
        <f t="shared" si="17"/>
        <v>1.0190339287907135</v>
      </c>
      <c r="AY22" s="27">
        <f t="shared" si="18"/>
        <v>-26.35779980888674</v>
      </c>
      <c r="AZ22" s="27">
        <f t="shared" si="19"/>
        <v>0.9251573579184342</v>
      </c>
      <c r="BA22" s="78"/>
      <c r="BB22" s="78"/>
      <c r="BC22" s="78"/>
    </row>
    <row r="23" spans="1:55" ht="12.75">
      <c r="A23" s="9" t="s">
        <v>67</v>
      </c>
      <c r="B23" s="55">
        <v>33387</v>
      </c>
      <c r="C23" s="46" t="s">
        <v>26</v>
      </c>
      <c r="D23" s="55">
        <v>33394</v>
      </c>
      <c r="E23" s="9">
        <v>424109</v>
      </c>
      <c r="F23" s="9">
        <v>1565</v>
      </c>
      <c r="G23" s="8">
        <v>0.0223</v>
      </c>
      <c r="H23" s="8">
        <v>0.005</v>
      </c>
      <c r="I23" s="32">
        <v>0.02</v>
      </c>
      <c r="J23" s="32">
        <v>0.287</v>
      </c>
      <c r="K23" s="74">
        <v>0.442</v>
      </c>
      <c r="L23" s="74">
        <v>0.26</v>
      </c>
      <c r="M23" s="74">
        <v>0.006</v>
      </c>
      <c r="N23" s="74">
        <v>0.38</v>
      </c>
      <c r="O23" s="74">
        <v>0.53</v>
      </c>
      <c r="P23" s="74">
        <v>1.08</v>
      </c>
      <c r="Q23" s="74">
        <v>9.02</v>
      </c>
      <c r="R23" s="74">
        <v>1.62</v>
      </c>
      <c r="S23" s="8">
        <v>14.14</v>
      </c>
      <c r="T23" s="8">
        <v>4.44</v>
      </c>
      <c r="U23" s="9"/>
      <c r="V23" s="9"/>
      <c r="W23" s="2"/>
      <c r="X23" s="2"/>
      <c r="AB23" s="29">
        <f t="shared" si="0"/>
        <v>0.702</v>
      </c>
      <c r="AC23" s="75">
        <f t="shared" si="1"/>
        <v>0.7964285714285714</v>
      </c>
      <c r="AD23" s="75">
        <f t="shared" si="2"/>
        <v>0.18181818181818182</v>
      </c>
      <c r="AE23" s="75">
        <f t="shared" si="3"/>
        <v>2.2222222222222223</v>
      </c>
      <c r="AF23" s="75">
        <f t="shared" si="4"/>
        <v>40.99999999999999</v>
      </c>
      <c r="AG23" s="75">
        <f t="shared" si="5"/>
        <v>31.57142857142857</v>
      </c>
      <c r="AH23" s="75">
        <f t="shared" si="6"/>
        <v>18.571428571428573</v>
      </c>
      <c r="AI23" s="75">
        <f t="shared" si="7"/>
        <v>0.5806451612903225</v>
      </c>
      <c r="AJ23" s="75">
        <f t="shared" si="8"/>
        <v>9.743589743589745</v>
      </c>
      <c r="AK23" s="75">
        <f t="shared" si="9"/>
        <v>26.500000000000004</v>
      </c>
      <c r="AL23" s="75">
        <f t="shared" si="10"/>
        <v>90.00000000000001</v>
      </c>
      <c r="AM23" s="75">
        <f t="shared" si="11"/>
        <v>392.17391304347825</v>
      </c>
      <c r="AN23" s="75">
        <f t="shared" si="12"/>
        <v>101.25</v>
      </c>
      <c r="AO23" s="75">
        <f t="shared" si="13"/>
        <v>404</v>
      </c>
      <c r="AP23" s="75"/>
      <c r="AQ23" s="75"/>
      <c r="AR23" s="75"/>
      <c r="AS23" s="75"/>
      <c r="AT23" s="31">
        <f t="shared" si="14"/>
        <v>36.307805477010106</v>
      </c>
      <c r="AU23" s="31">
        <f t="shared" si="15"/>
        <v>50.14285714285714</v>
      </c>
      <c r="AV23" s="27">
        <f t="shared" si="20"/>
        <v>549.9889313584965</v>
      </c>
      <c r="AW23" s="27">
        <f t="shared" si="16"/>
        <v>523.8214285714286</v>
      </c>
      <c r="AX23" s="27">
        <f t="shared" si="17"/>
        <v>1.0499550063433492</v>
      </c>
      <c r="AY23" s="27">
        <f t="shared" si="18"/>
        <v>-5.403925784360581</v>
      </c>
      <c r="AZ23" s="27">
        <f t="shared" si="19"/>
        <v>0.970727507533362</v>
      </c>
      <c r="BA23" s="78"/>
      <c r="BB23" s="78"/>
      <c r="BC23" s="78"/>
    </row>
    <row r="24" spans="1:55" ht="12.75">
      <c r="A24" s="9" t="s">
        <v>68</v>
      </c>
      <c r="B24" s="55">
        <v>33394</v>
      </c>
      <c r="C24" s="46" t="s">
        <v>26</v>
      </c>
      <c r="D24" s="55">
        <v>33401</v>
      </c>
      <c r="E24" s="9">
        <v>424112</v>
      </c>
      <c r="F24" s="9">
        <v>1100</v>
      </c>
      <c r="G24" s="8">
        <v>0.006</v>
      </c>
      <c r="H24" s="8">
        <v>0.0035</v>
      </c>
      <c r="I24" s="32">
        <v>0.02</v>
      </c>
      <c r="J24" s="32">
        <v>0.12</v>
      </c>
      <c r="K24" s="74">
        <v>0.125</v>
      </c>
      <c r="L24" s="74">
        <v>0.395</v>
      </c>
      <c r="M24" s="74">
        <v>0.005</v>
      </c>
      <c r="N24" s="74">
        <v>0.1</v>
      </c>
      <c r="O24" s="74">
        <v>0.21</v>
      </c>
      <c r="P24" s="74">
        <v>0.2</v>
      </c>
      <c r="Q24" s="74">
        <v>1.65</v>
      </c>
      <c r="R24" s="74">
        <v>0.71</v>
      </c>
      <c r="S24" s="8">
        <v>2.32</v>
      </c>
      <c r="T24" s="8">
        <v>4.63</v>
      </c>
      <c r="U24" s="9"/>
      <c r="V24" s="9"/>
      <c r="W24" s="2"/>
      <c r="X24" s="2"/>
      <c r="AB24" s="29">
        <f t="shared" si="0"/>
        <v>0.52</v>
      </c>
      <c r="AC24" s="75">
        <f t="shared" si="1"/>
        <v>0.2142857142857143</v>
      </c>
      <c r="AD24" s="75">
        <f t="shared" si="2"/>
        <v>0.1272727272727273</v>
      </c>
      <c r="AE24" s="75">
        <f t="shared" si="3"/>
        <v>2.2222222222222223</v>
      </c>
      <c r="AF24" s="75">
        <f t="shared" si="4"/>
        <v>17.142857142857142</v>
      </c>
      <c r="AG24" s="75">
        <f t="shared" si="5"/>
        <v>8.928571428571429</v>
      </c>
      <c r="AH24" s="75">
        <f t="shared" si="6"/>
        <v>28.214285714285715</v>
      </c>
      <c r="AI24" s="75">
        <f t="shared" si="7"/>
        <v>0.4838709677419355</v>
      </c>
      <c r="AJ24" s="75">
        <f t="shared" si="8"/>
        <v>2.5641025641025643</v>
      </c>
      <c r="AK24" s="75">
        <f t="shared" si="9"/>
        <v>10.499999999999998</v>
      </c>
      <c r="AL24" s="75">
        <f t="shared" si="10"/>
        <v>16.666666666666668</v>
      </c>
      <c r="AM24" s="75">
        <f t="shared" si="11"/>
        <v>71.73913043478261</v>
      </c>
      <c r="AN24" s="75">
        <f t="shared" si="12"/>
        <v>44.375</v>
      </c>
      <c r="AO24" s="75">
        <f t="shared" si="13"/>
        <v>66.28571428571428</v>
      </c>
      <c r="AP24" s="75"/>
      <c r="AQ24" s="75"/>
      <c r="AR24" s="75"/>
      <c r="AS24" s="75"/>
      <c r="AT24" s="31">
        <f t="shared" si="14"/>
        <v>23.442288153199236</v>
      </c>
      <c r="AU24" s="31">
        <f t="shared" si="15"/>
        <v>37.142857142857146</v>
      </c>
      <c r="AV24" s="27">
        <f t="shared" si="20"/>
        <v>110.39847109412327</v>
      </c>
      <c r="AW24" s="27">
        <f t="shared" si="16"/>
        <v>138.875</v>
      </c>
      <c r="AX24" s="27">
        <f t="shared" si="17"/>
        <v>0.7949484867263602</v>
      </c>
      <c r="AY24" s="27">
        <f t="shared" si="18"/>
        <v>-37.405100334448164</v>
      </c>
      <c r="AZ24" s="27">
        <f t="shared" si="19"/>
        <v>1.0822713643178412</v>
      </c>
      <c r="BA24" s="78"/>
      <c r="BB24" s="78"/>
      <c r="BC24" s="78"/>
    </row>
    <row r="25" spans="1:52" ht="12.75">
      <c r="A25" s="9" t="s">
        <v>69</v>
      </c>
      <c r="B25" s="55">
        <v>33401</v>
      </c>
      <c r="C25" s="46" t="s">
        <v>26</v>
      </c>
      <c r="D25" s="55">
        <v>33408</v>
      </c>
      <c r="E25" s="9">
        <v>424115</v>
      </c>
      <c r="F25" s="9">
        <v>4600</v>
      </c>
      <c r="G25" s="8">
        <v>0.006</v>
      </c>
      <c r="H25" s="8">
        <v>0.002</v>
      </c>
      <c r="I25" s="32">
        <v>0.023</v>
      </c>
      <c r="J25" s="32">
        <v>0.117</v>
      </c>
      <c r="K25" s="74">
        <v>0.113</v>
      </c>
      <c r="L25" s="74">
        <v>0.177</v>
      </c>
      <c r="M25" s="74">
        <v>0.005</v>
      </c>
      <c r="N25" s="74">
        <v>0.1</v>
      </c>
      <c r="O25" s="74">
        <v>0.1</v>
      </c>
      <c r="P25" s="74">
        <v>0.09</v>
      </c>
      <c r="Q25" s="74">
        <v>0.86</v>
      </c>
      <c r="R25" s="74">
        <v>0.53</v>
      </c>
      <c r="S25" s="8">
        <v>1.29</v>
      </c>
      <c r="T25" s="8">
        <v>4.48</v>
      </c>
      <c r="U25" s="9"/>
      <c r="V25" s="9"/>
      <c r="W25" s="2"/>
      <c r="X25" s="2"/>
      <c r="AB25" s="29">
        <f t="shared" si="0"/>
        <v>0.29</v>
      </c>
      <c r="AC25" s="75">
        <f t="shared" si="1"/>
        <v>0.2142857142857143</v>
      </c>
      <c r="AD25" s="75">
        <f t="shared" si="2"/>
        <v>0.07272727272727272</v>
      </c>
      <c r="AE25" s="75">
        <f t="shared" si="3"/>
        <v>2.5555555555555554</v>
      </c>
      <c r="AF25" s="75">
        <f t="shared" si="4"/>
        <v>16.714285714285715</v>
      </c>
      <c r="AG25" s="75">
        <f t="shared" si="5"/>
        <v>8.071428571428571</v>
      </c>
      <c r="AH25" s="75">
        <f t="shared" si="6"/>
        <v>12.64285714285714</v>
      </c>
      <c r="AI25" s="75">
        <f t="shared" si="7"/>
        <v>0.4838709677419355</v>
      </c>
      <c r="AJ25" s="75">
        <f t="shared" si="8"/>
        <v>2.5641025641025643</v>
      </c>
      <c r="AK25" s="75">
        <f t="shared" si="9"/>
        <v>5</v>
      </c>
      <c r="AL25" s="75">
        <f t="shared" si="10"/>
        <v>7.5</v>
      </c>
      <c r="AM25" s="75">
        <f t="shared" si="11"/>
        <v>37.391304347826086</v>
      </c>
      <c r="AN25" s="75">
        <f t="shared" si="12"/>
        <v>33.125</v>
      </c>
      <c r="AO25" s="75">
        <f t="shared" si="13"/>
        <v>36.85714285714286</v>
      </c>
      <c r="AP25" s="75"/>
      <c r="AQ25" s="75"/>
      <c r="AR25" s="75"/>
      <c r="AS25" s="75"/>
      <c r="AT25" s="31">
        <f t="shared" si="14"/>
        <v>33.113112148259084</v>
      </c>
      <c r="AU25" s="31">
        <f t="shared" si="15"/>
        <v>20.71428571428571</v>
      </c>
      <c r="AV25" s="27">
        <f t="shared" si="20"/>
        <v>60.52683548335722</v>
      </c>
      <c r="AW25" s="27">
        <f t="shared" si="16"/>
        <v>82.625</v>
      </c>
      <c r="AX25" s="27">
        <f t="shared" si="17"/>
        <v>0.7325486896624172</v>
      </c>
      <c r="AY25" s="27">
        <f t="shared" si="18"/>
        <v>-30.169593088071352</v>
      </c>
      <c r="AZ25" s="27">
        <f t="shared" si="19"/>
        <v>1.0144927536231882</v>
      </c>
    </row>
    <row r="26" spans="1:52" ht="12.75">
      <c r="A26" s="9" t="s">
        <v>70</v>
      </c>
      <c r="B26" s="55">
        <v>33408</v>
      </c>
      <c r="C26" s="46" t="s">
        <v>26</v>
      </c>
      <c r="D26" s="55">
        <v>33415</v>
      </c>
      <c r="E26" s="9">
        <v>424118</v>
      </c>
      <c r="F26" s="9">
        <v>1150</v>
      </c>
      <c r="G26" s="8">
        <v>0.0094</v>
      </c>
      <c r="H26" s="8">
        <v>0.0034</v>
      </c>
      <c r="I26" s="32">
        <v>0.02</v>
      </c>
      <c r="J26" s="32">
        <v>0.19</v>
      </c>
      <c r="K26" s="74">
        <v>0.153</v>
      </c>
      <c r="L26" s="74">
        <v>0.35</v>
      </c>
      <c r="M26" s="74">
        <v>0.008</v>
      </c>
      <c r="N26" s="74">
        <v>0.11</v>
      </c>
      <c r="O26" s="74">
        <v>0.2</v>
      </c>
      <c r="P26" s="74">
        <v>0.17</v>
      </c>
      <c r="Q26" s="74">
        <v>1.35</v>
      </c>
      <c r="R26" s="74">
        <v>0.97</v>
      </c>
      <c r="S26" s="8">
        <v>1.85</v>
      </c>
      <c r="T26" s="8">
        <v>4.32</v>
      </c>
      <c r="U26" s="9"/>
      <c r="V26" s="9"/>
      <c r="W26" s="2"/>
      <c r="X26" s="2"/>
      <c r="AB26" s="29">
        <f t="shared" si="0"/>
        <v>0.503</v>
      </c>
      <c r="AC26" s="75">
        <f t="shared" si="1"/>
        <v>0.3357142857142857</v>
      </c>
      <c r="AD26" s="75">
        <f t="shared" si="2"/>
        <v>0.12363636363636364</v>
      </c>
      <c r="AE26" s="75">
        <f t="shared" si="3"/>
        <v>2.2222222222222223</v>
      </c>
      <c r="AF26" s="75">
        <f t="shared" si="4"/>
        <v>27.142857142857142</v>
      </c>
      <c r="AG26" s="75">
        <f t="shared" si="5"/>
        <v>10.928571428571429</v>
      </c>
      <c r="AH26" s="75">
        <f t="shared" si="6"/>
        <v>24.999999999999996</v>
      </c>
      <c r="AI26" s="75">
        <f t="shared" si="7"/>
        <v>0.7741935483870969</v>
      </c>
      <c r="AJ26" s="75">
        <f t="shared" si="8"/>
        <v>2.8205128205128207</v>
      </c>
      <c r="AK26" s="75">
        <f t="shared" si="9"/>
        <v>10</v>
      </c>
      <c r="AL26" s="75">
        <f t="shared" si="10"/>
        <v>14.166666666666668</v>
      </c>
      <c r="AM26" s="75">
        <f t="shared" si="11"/>
        <v>58.69565217391305</v>
      </c>
      <c r="AN26" s="75">
        <f t="shared" si="12"/>
        <v>60.625</v>
      </c>
      <c r="AO26" s="75">
        <f t="shared" si="13"/>
        <v>52.85714285714286</v>
      </c>
      <c r="AP26" s="75"/>
      <c r="AQ26" s="75"/>
      <c r="AR26" s="75"/>
      <c r="AS26" s="75"/>
      <c r="AT26" s="31">
        <f t="shared" si="14"/>
        <v>47.86300923226381</v>
      </c>
      <c r="AU26" s="31">
        <f t="shared" si="15"/>
        <v>35.92857142857142</v>
      </c>
      <c r="AV26" s="27">
        <f t="shared" si="20"/>
        <v>96.61140308966397</v>
      </c>
      <c r="AW26" s="27">
        <f t="shared" si="16"/>
        <v>138.48214285714286</v>
      </c>
      <c r="AX26" s="27">
        <f t="shared" si="17"/>
        <v>0.6976452060633375</v>
      </c>
      <c r="AY26" s="27">
        <f t="shared" si="18"/>
        <v>-52.799311196050326</v>
      </c>
      <c r="AZ26" s="27">
        <f t="shared" si="19"/>
        <v>1.1104582843713278</v>
      </c>
    </row>
    <row r="27" spans="1:52" ht="12.75">
      <c r="A27" s="9" t="s">
        <v>71</v>
      </c>
      <c r="B27" s="55">
        <v>33415</v>
      </c>
      <c r="C27" s="46" t="s">
        <v>26</v>
      </c>
      <c r="D27" s="55">
        <v>33422</v>
      </c>
      <c r="E27" s="9">
        <v>424121</v>
      </c>
      <c r="F27" s="9">
        <v>1775</v>
      </c>
      <c r="G27" s="8">
        <v>0.006</v>
      </c>
      <c r="H27" s="8">
        <v>0.0023</v>
      </c>
      <c r="I27" s="32">
        <v>0.02</v>
      </c>
      <c r="J27" s="32">
        <v>0.327</v>
      </c>
      <c r="K27" s="74">
        <v>0.338</v>
      </c>
      <c r="L27" s="74">
        <v>0.381</v>
      </c>
      <c r="M27" s="74">
        <v>0.012</v>
      </c>
      <c r="N27" s="74">
        <v>0.1</v>
      </c>
      <c r="O27" s="74">
        <v>0.18</v>
      </c>
      <c r="P27" s="74">
        <v>0.06</v>
      </c>
      <c r="Q27" s="74">
        <v>0.54</v>
      </c>
      <c r="R27" s="74">
        <v>1.35</v>
      </c>
      <c r="S27" s="8">
        <v>0.81</v>
      </c>
      <c r="T27" s="8">
        <v>4.13</v>
      </c>
      <c r="U27" s="9"/>
      <c r="V27" s="9"/>
      <c r="W27" s="2"/>
      <c r="X27" s="2"/>
      <c r="AB27" s="29">
        <f t="shared" si="0"/>
        <v>0.7190000000000001</v>
      </c>
      <c r="AC27" s="75">
        <f t="shared" si="1"/>
        <v>0.2142857142857143</v>
      </c>
      <c r="AD27" s="75">
        <f t="shared" si="2"/>
        <v>0.08363636363636363</v>
      </c>
      <c r="AE27" s="75">
        <f t="shared" si="3"/>
        <v>2.2222222222222223</v>
      </c>
      <c r="AF27" s="75">
        <f t="shared" si="4"/>
        <v>46.714285714285715</v>
      </c>
      <c r="AG27" s="75">
        <f t="shared" si="5"/>
        <v>24.142857142857142</v>
      </c>
      <c r="AH27" s="75">
        <f t="shared" si="6"/>
        <v>27.214285714285715</v>
      </c>
      <c r="AI27" s="75">
        <f t="shared" si="7"/>
        <v>1.161290322580645</v>
      </c>
      <c r="AJ27" s="75">
        <f t="shared" si="8"/>
        <v>2.5641025641025643</v>
      </c>
      <c r="AK27" s="75">
        <f t="shared" si="9"/>
        <v>9</v>
      </c>
      <c r="AL27" s="75">
        <f t="shared" si="10"/>
        <v>5</v>
      </c>
      <c r="AM27" s="75">
        <f t="shared" si="11"/>
        <v>23.47826086956522</v>
      </c>
      <c r="AN27" s="75">
        <f t="shared" si="12"/>
        <v>84.375</v>
      </c>
      <c r="AO27" s="75">
        <f t="shared" si="13"/>
        <v>23.142857142857146</v>
      </c>
      <c r="AP27" s="75"/>
      <c r="AQ27" s="75"/>
      <c r="AR27" s="75"/>
      <c r="AS27" s="75"/>
      <c r="AT27" s="31">
        <f t="shared" si="14"/>
        <v>74.13102413009182</v>
      </c>
      <c r="AU27" s="31">
        <f t="shared" si="15"/>
        <v>51.35714285714286</v>
      </c>
      <c r="AV27" s="27">
        <f t="shared" si="20"/>
        <v>64.18522057652493</v>
      </c>
      <c r="AW27" s="27">
        <f t="shared" si="16"/>
        <v>134.73214285714286</v>
      </c>
      <c r="AX27" s="27">
        <f t="shared" si="17"/>
        <v>0.4763912991763281</v>
      </c>
      <c r="AY27" s="27">
        <f t="shared" si="18"/>
        <v>-94.68977942347507</v>
      </c>
      <c r="AZ27" s="27">
        <f t="shared" si="19"/>
        <v>1.0144927536231882</v>
      </c>
    </row>
    <row r="28" spans="1:52" ht="12.75">
      <c r="A28" s="9" t="s">
        <v>72</v>
      </c>
      <c r="B28" s="55">
        <v>33422</v>
      </c>
      <c r="C28" s="46" t="s">
        <v>26</v>
      </c>
      <c r="D28" s="55">
        <v>33429</v>
      </c>
      <c r="E28" s="9">
        <v>424124</v>
      </c>
      <c r="F28" s="9">
        <v>800</v>
      </c>
      <c r="G28" s="8">
        <v>0.074</v>
      </c>
      <c r="H28" s="8">
        <v>0.0181</v>
      </c>
      <c r="I28" s="32">
        <v>0.06</v>
      </c>
      <c r="J28" s="32">
        <v>0.278</v>
      </c>
      <c r="K28" s="74">
        <v>0.77</v>
      </c>
      <c r="L28" s="74">
        <v>1.441</v>
      </c>
      <c r="M28" s="74">
        <v>0.015</v>
      </c>
      <c r="N28" s="74">
        <v>0.33</v>
      </c>
      <c r="O28" s="74">
        <v>2.01</v>
      </c>
      <c r="P28" s="74">
        <v>0.96</v>
      </c>
      <c r="Q28" s="74">
        <v>7.14</v>
      </c>
      <c r="R28" s="74">
        <v>2.23</v>
      </c>
      <c r="S28" s="8">
        <v>11.98</v>
      </c>
      <c r="T28" s="8">
        <v>4.15</v>
      </c>
      <c r="U28" s="9"/>
      <c r="V28" s="9"/>
      <c r="W28" s="2"/>
      <c r="X28" s="2"/>
      <c r="AB28" s="29">
        <f t="shared" si="0"/>
        <v>2.2110000000000003</v>
      </c>
      <c r="AC28" s="75">
        <f t="shared" si="1"/>
        <v>2.6428571428571423</v>
      </c>
      <c r="AD28" s="75">
        <f t="shared" si="2"/>
        <v>0.6581818181818183</v>
      </c>
      <c r="AE28" s="75">
        <f t="shared" si="3"/>
        <v>6.666666666666666</v>
      </c>
      <c r="AF28" s="75">
        <f t="shared" si="4"/>
        <v>39.714285714285715</v>
      </c>
      <c r="AG28" s="75">
        <f t="shared" si="5"/>
        <v>55</v>
      </c>
      <c r="AH28" s="75">
        <f t="shared" si="6"/>
        <v>102.92857142857144</v>
      </c>
      <c r="AI28" s="75">
        <f t="shared" si="7"/>
        <v>1.4516129032258063</v>
      </c>
      <c r="AJ28" s="75">
        <f t="shared" si="8"/>
        <v>8.461538461538462</v>
      </c>
      <c r="AK28" s="75">
        <f t="shared" si="9"/>
        <v>100.49999999999999</v>
      </c>
      <c r="AL28" s="75">
        <f t="shared" si="10"/>
        <v>80</v>
      </c>
      <c r="AM28" s="75">
        <f t="shared" si="11"/>
        <v>310.4347826086956</v>
      </c>
      <c r="AN28" s="75">
        <f t="shared" si="12"/>
        <v>139.375</v>
      </c>
      <c r="AO28" s="75">
        <f t="shared" si="13"/>
        <v>342.2857142857143</v>
      </c>
      <c r="AP28" s="75"/>
      <c r="AQ28" s="75"/>
      <c r="AR28" s="75"/>
      <c r="AS28" s="75"/>
      <c r="AT28" s="31">
        <f t="shared" si="14"/>
        <v>70.79457843841374</v>
      </c>
      <c r="AU28" s="31">
        <f t="shared" si="15"/>
        <v>157.92857142857144</v>
      </c>
      <c r="AV28" s="27">
        <f t="shared" si="20"/>
        <v>554.3963210702341</v>
      </c>
      <c r="AW28" s="27">
        <f t="shared" si="16"/>
        <v>584.5892857142858</v>
      </c>
      <c r="AX28" s="27">
        <f t="shared" si="17"/>
        <v>0.9483518337029387</v>
      </c>
      <c r="AY28" s="27">
        <f t="shared" si="18"/>
        <v>-85.1929646440517</v>
      </c>
      <c r="AZ28" s="27">
        <f t="shared" si="19"/>
        <v>0.9069463598751542</v>
      </c>
    </row>
    <row r="29" spans="1:52" ht="12.75">
      <c r="A29" s="9" t="s">
        <v>73</v>
      </c>
      <c r="B29" s="55">
        <v>33429</v>
      </c>
      <c r="C29" s="46" t="s">
        <v>26</v>
      </c>
      <c r="D29" s="55">
        <v>33436</v>
      </c>
      <c r="E29" s="9">
        <v>424127</v>
      </c>
      <c r="F29" s="9">
        <v>2200</v>
      </c>
      <c r="G29" s="8">
        <v>0.013</v>
      </c>
      <c r="H29" s="8">
        <v>0.0077</v>
      </c>
      <c r="I29" s="32">
        <v>0.02</v>
      </c>
      <c r="J29" s="32">
        <v>0.182</v>
      </c>
      <c r="K29" s="74">
        <v>0.448</v>
      </c>
      <c r="L29" s="74">
        <v>1.028</v>
      </c>
      <c r="M29" s="74">
        <v>0.014</v>
      </c>
      <c r="N29" s="74">
        <v>0.29</v>
      </c>
      <c r="O29" s="74">
        <v>0.81</v>
      </c>
      <c r="P29" s="74">
        <v>0.74</v>
      </c>
      <c r="Q29" s="74">
        <v>5.77</v>
      </c>
      <c r="R29" s="74">
        <v>1.46</v>
      </c>
      <c r="S29" s="8">
        <v>8.63</v>
      </c>
      <c r="T29" s="8">
        <v>4.22</v>
      </c>
      <c r="U29" s="9"/>
      <c r="V29" s="9"/>
      <c r="W29" s="2"/>
      <c r="X29" s="2"/>
      <c r="AB29" s="29">
        <f t="shared" si="0"/>
        <v>1.476</v>
      </c>
      <c r="AC29" s="75">
        <f t="shared" si="1"/>
        <v>0.4642857142857143</v>
      </c>
      <c r="AD29" s="75">
        <f t="shared" si="2"/>
        <v>0.28</v>
      </c>
      <c r="AE29" s="75">
        <f t="shared" si="3"/>
        <v>2.2222222222222223</v>
      </c>
      <c r="AF29" s="75">
        <f t="shared" si="4"/>
        <v>26</v>
      </c>
      <c r="AG29" s="75">
        <f t="shared" si="5"/>
        <v>32</v>
      </c>
      <c r="AH29" s="75">
        <f t="shared" si="6"/>
        <v>73.42857142857143</v>
      </c>
      <c r="AI29" s="75">
        <f t="shared" si="7"/>
        <v>1.3548387096774195</v>
      </c>
      <c r="AJ29" s="75">
        <f t="shared" si="8"/>
        <v>7.435897435897435</v>
      </c>
      <c r="AK29" s="75">
        <f t="shared" si="9"/>
        <v>40.5</v>
      </c>
      <c r="AL29" s="75">
        <f t="shared" si="10"/>
        <v>61.66666666666667</v>
      </c>
      <c r="AM29" s="75">
        <f t="shared" si="11"/>
        <v>250.86956521739128</v>
      </c>
      <c r="AN29" s="75">
        <f t="shared" si="12"/>
        <v>91.25</v>
      </c>
      <c r="AO29" s="75">
        <f t="shared" si="13"/>
        <v>246.57142857142858</v>
      </c>
      <c r="AP29" s="75"/>
      <c r="AQ29" s="75"/>
      <c r="AR29" s="75"/>
      <c r="AS29" s="75"/>
      <c r="AT29" s="31">
        <f t="shared" si="14"/>
        <v>60.25595860743582</v>
      </c>
      <c r="AU29" s="31">
        <f t="shared" si="15"/>
        <v>105.42857142857143</v>
      </c>
      <c r="AV29" s="27">
        <f t="shared" si="20"/>
        <v>392.47212931995534</v>
      </c>
      <c r="AW29" s="27">
        <f t="shared" si="16"/>
        <v>411.25</v>
      </c>
      <c r="AX29" s="27">
        <f t="shared" si="17"/>
        <v>0.9543395241822622</v>
      </c>
      <c r="AY29" s="27">
        <f t="shared" si="18"/>
        <v>-50.7778706800446</v>
      </c>
      <c r="AZ29" s="27">
        <f t="shared" si="19"/>
        <v>1.0174316086452717</v>
      </c>
    </row>
    <row r="30" spans="1:52" ht="12.75">
      <c r="A30" s="9" t="s">
        <v>74</v>
      </c>
      <c r="B30" s="55">
        <v>33436</v>
      </c>
      <c r="C30" s="46" t="s">
        <v>26</v>
      </c>
      <c r="D30" s="55">
        <v>33443</v>
      </c>
      <c r="E30" s="9">
        <v>424130</v>
      </c>
      <c r="F30" s="9">
        <v>800</v>
      </c>
      <c r="G30" s="8">
        <v>0.0489</v>
      </c>
      <c r="H30" s="8">
        <v>0.0083</v>
      </c>
      <c r="I30" s="32">
        <v>0.028</v>
      </c>
      <c r="J30" s="32">
        <v>0.249</v>
      </c>
      <c r="K30" s="74">
        <v>0.792</v>
      </c>
      <c r="L30" s="74">
        <v>1.166</v>
      </c>
      <c r="M30" s="74">
        <v>0.015</v>
      </c>
      <c r="N30" s="74">
        <v>0.1</v>
      </c>
      <c r="O30" s="74">
        <v>0.46</v>
      </c>
      <c r="P30" s="74">
        <v>0.11</v>
      </c>
      <c r="Q30" s="74">
        <v>0.74</v>
      </c>
      <c r="R30" s="74">
        <v>2.28</v>
      </c>
      <c r="S30" s="8">
        <v>1</v>
      </c>
      <c r="T30" s="8">
        <v>3.81</v>
      </c>
      <c r="U30" s="9"/>
      <c r="V30" s="9"/>
      <c r="W30" s="2"/>
      <c r="X30" s="2"/>
      <c r="AB30" s="29">
        <f t="shared" si="0"/>
        <v>1.958</v>
      </c>
      <c r="AC30" s="75">
        <f t="shared" si="1"/>
        <v>1.7464285714285712</v>
      </c>
      <c r="AD30" s="75">
        <f t="shared" si="2"/>
        <v>0.3018181818181818</v>
      </c>
      <c r="AE30" s="75">
        <f t="shared" si="3"/>
        <v>3.111111111111111</v>
      </c>
      <c r="AF30" s="75">
        <f t="shared" si="4"/>
        <v>35.57142857142858</v>
      </c>
      <c r="AG30" s="75">
        <f t="shared" si="5"/>
        <v>56.57142857142857</v>
      </c>
      <c r="AH30" s="75">
        <f t="shared" si="6"/>
        <v>83.28571428571428</v>
      </c>
      <c r="AI30" s="75">
        <f t="shared" si="7"/>
        <v>1.4516129032258063</v>
      </c>
      <c r="AJ30" s="75">
        <f t="shared" si="8"/>
        <v>2.5641025641025643</v>
      </c>
      <c r="AK30" s="75">
        <f t="shared" si="9"/>
        <v>23</v>
      </c>
      <c r="AL30" s="75">
        <f t="shared" si="10"/>
        <v>9.166666666666666</v>
      </c>
      <c r="AM30" s="75">
        <f t="shared" si="11"/>
        <v>32.17391304347826</v>
      </c>
      <c r="AN30" s="75">
        <f t="shared" si="12"/>
        <v>142.5</v>
      </c>
      <c r="AO30" s="75">
        <f t="shared" si="13"/>
        <v>28.57142857142857</v>
      </c>
      <c r="AP30" s="75"/>
      <c r="AQ30" s="75"/>
      <c r="AR30" s="75"/>
      <c r="AS30" s="75"/>
      <c r="AT30" s="31">
        <f t="shared" si="14"/>
        <v>154.8816618912482</v>
      </c>
      <c r="AU30" s="31">
        <f t="shared" si="15"/>
        <v>139.85714285714283</v>
      </c>
      <c r="AV30" s="27">
        <f t="shared" si="20"/>
        <v>123.47611084567606</v>
      </c>
      <c r="AW30" s="27">
        <f t="shared" si="16"/>
        <v>254.35714285714283</v>
      </c>
      <c r="AX30" s="27">
        <f t="shared" si="17"/>
        <v>0.48544385055868156</v>
      </c>
      <c r="AY30" s="27">
        <f t="shared" si="18"/>
        <v>-187.45246058289536</v>
      </c>
      <c r="AZ30" s="27">
        <f t="shared" si="19"/>
        <v>1.126086956521739</v>
      </c>
    </row>
    <row r="31" spans="1:52" ht="12.75">
      <c r="A31" s="9" t="s">
        <v>75</v>
      </c>
      <c r="B31" s="55">
        <v>33443</v>
      </c>
      <c r="C31" s="46" t="s">
        <v>26</v>
      </c>
      <c r="D31" s="55">
        <v>33450</v>
      </c>
      <c r="E31" s="9">
        <v>427680</v>
      </c>
      <c r="F31" s="9">
        <v>1370</v>
      </c>
      <c r="G31" s="8">
        <v>0.097</v>
      </c>
      <c r="H31" s="8">
        <v>0.0113</v>
      </c>
      <c r="I31" s="32">
        <v>0.084</v>
      </c>
      <c r="J31" s="32">
        <v>0.168</v>
      </c>
      <c r="K31" s="74">
        <v>2.219</v>
      </c>
      <c r="L31" s="74">
        <v>2.167</v>
      </c>
      <c r="M31" s="74">
        <v>0.006</v>
      </c>
      <c r="N31" s="74">
        <v>0.45</v>
      </c>
      <c r="O31" s="74">
        <v>0.51</v>
      </c>
      <c r="P31" s="74">
        <v>0.23</v>
      </c>
      <c r="Q31" s="74">
        <v>1.2</v>
      </c>
      <c r="R31" s="74">
        <v>4.86</v>
      </c>
      <c r="S31" s="8">
        <v>1.37</v>
      </c>
      <c r="T31" s="34">
        <v>3.42</v>
      </c>
      <c r="U31" s="9"/>
      <c r="V31" s="9"/>
      <c r="W31" s="2"/>
      <c r="X31" s="2"/>
      <c r="AB31" s="29">
        <f t="shared" si="0"/>
        <v>4.385999999999999</v>
      </c>
      <c r="AC31" s="75">
        <f t="shared" si="1"/>
        <v>3.4642857142857144</v>
      </c>
      <c r="AD31" s="75">
        <f t="shared" si="2"/>
        <v>0.4109090909090909</v>
      </c>
      <c r="AE31" s="75">
        <f t="shared" si="3"/>
        <v>9.333333333333334</v>
      </c>
      <c r="AF31" s="75">
        <f t="shared" si="4"/>
        <v>24</v>
      </c>
      <c r="AG31" s="75">
        <f t="shared" si="5"/>
        <v>158.5</v>
      </c>
      <c r="AH31" s="75">
        <f t="shared" si="6"/>
        <v>154.78571428571428</v>
      </c>
      <c r="AI31" s="75">
        <f t="shared" si="7"/>
        <v>0.5806451612903225</v>
      </c>
      <c r="AJ31" s="75">
        <f t="shared" si="8"/>
        <v>11.538461538461538</v>
      </c>
      <c r="AK31" s="75">
        <f t="shared" si="9"/>
        <v>25.500000000000004</v>
      </c>
      <c r="AL31" s="75">
        <f t="shared" si="10"/>
        <v>19.166666666666668</v>
      </c>
      <c r="AM31" s="75">
        <f t="shared" si="11"/>
        <v>52.17391304347826</v>
      </c>
      <c r="AN31" s="75">
        <f t="shared" si="12"/>
        <v>303.75</v>
      </c>
      <c r="AO31" s="75">
        <f t="shared" si="13"/>
        <v>39.142857142857146</v>
      </c>
      <c r="AP31" s="75"/>
      <c r="AQ31" s="75"/>
      <c r="AR31" s="75"/>
      <c r="AS31" s="75"/>
      <c r="AT31" s="31">
        <f t="shared" si="14"/>
        <v>380.1893963205616</v>
      </c>
      <c r="AU31" s="31">
        <f t="shared" si="15"/>
        <v>313.2857142857143</v>
      </c>
      <c r="AV31" s="27">
        <f t="shared" si="20"/>
        <v>266.8790412486065</v>
      </c>
      <c r="AW31" s="27">
        <f t="shared" si="16"/>
        <v>497.67857142857144</v>
      </c>
      <c r="AX31" s="27">
        <f t="shared" si="17"/>
        <v>0.5362478044464285</v>
      </c>
      <c r="AY31" s="27">
        <f t="shared" si="18"/>
        <v>-389.299530179965</v>
      </c>
      <c r="AZ31" s="27">
        <f t="shared" si="19"/>
        <v>1.3329101872421452</v>
      </c>
    </row>
    <row r="32" spans="1:52" ht="12.75">
      <c r="A32" s="9" t="s">
        <v>76</v>
      </c>
      <c r="B32" s="55">
        <v>33450</v>
      </c>
      <c r="C32" s="46" t="s">
        <v>26</v>
      </c>
      <c r="D32" s="55">
        <v>33457</v>
      </c>
      <c r="E32" s="9">
        <v>427683</v>
      </c>
      <c r="F32" s="9">
        <v>495</v>
      </c>
      <c r="G32" s="8">
        <v>0.0087</v>
      </c>
      <c r="H32" s="8">
        <v>0.0343</v>
      </c>
      <c r="I32" s="32">
        <v>0.067</v>
      </c>
      <c r="J32" s="32">
        <v>0.108</v>
      </c>
      <c r="K32" s="74">
        <v>0.356</v>
      </c>
      <c r="L32" s="74">
        <v>2.4</v>
      </c>
      <c r="M32" s="74">
        <v>0.025</v>
      </c>
      <c r="N32" s="74">
        <v>0.62</v>
      </c>
      <c r="O32" s="74">
        <v>3.66</v>
      </c>
      <c r="P32" s="74">
        <v>0.89</v>
      </c>
      <c r="Q32" s="74">
        <v>3.81</v>
      </c>
      <c r="R32" s="74">
        <v>1.98</v>
      </c>
      <c r="S32" s="8">
        <v>5.02</v>
      </c>
      <c r="T32" s="8">
        <v>5.45</v>
      </c>
      <c r="U32" s="9"/>
      <c r="V32" s="9"/>
      <c r="W32" s="2"/>
      <c r="X32" s="2"/>
      <c r="AB32" s="29">
        <f t="shared" si="0"/>
        <v>2.756</v>
      </c>
      <c r="AC32" s="75">
        <f t="shared" si="1"/>
        <v>0.3107142857142857</v>
      </c>
      <c r="AD32" s="75">
        <f t="shared" si="2"/>
        <v>1.247272727272727</v>
      </c>
      <c r="AE32" s="75">
        <f t="shared" si="3"/>
        <v>7.444444444444445</v>
      </c>
      <c r="AF32" s="75">
        <f t="shared" si="4"/>
        <v>15.428571428571429</v>
      </c>
      <c r="AG32" s="75">
        <f t="shared" si="5"/>
        <v>25.42857142857143</v>
      </c>
      <c r="AH32" s="75">
        <f t="shared" si="6"/>
        <v>171.42857142857142</v>
      </c>
      <c r="AI32" s="75">
        <f t="shared" si="7"/>
        <v>2.4193548387096775</v>
      </c>
      <c r="AJ32" s="75">
        <f t="shared" si="8"/>
        <v>15.897435897435898</v>
      </c>
      <c r="AK32" s="75">
        <f t="shared" si="9"/>
        <v>183</v>
      </c>
      <c r="AL32" s="75">
        <f t="shared" si="10"/>
        <v>74.16666666666667</v>
      </c>
      <c r="AM32" s="75">
        <f t="shared" si="11"/>
        <v>165.6521739130435</v>
      </c>
      <c r="AN32" s="75">
        <f t="shared" si="12"/>
        <v>123.75</v>
      </c>
      <c r="AO32" s="75">
        <f t="shared" si="13"/>
        <v>143.42857142857142</v>
      </c>
      <c r="AP32" s="75"/>
      <c r="AQ32" s="75"/>
      <c r="AR32" s="75"/>
      <c r="AS32" s="75"/>
      <c r="AT32" s="31">
        <f t="shared" si="14"/>
        <v>3.5481338923357533</v>
      </c>
      <c r="AU32" s="31">
        <f t="shared" si="15"/>
        <v>196.85714285714283</v>
      </c>
      <c r="AV32" s="27">
        <f t="shared" si="20"/>
        <v>464.1448479057175</v>
      </c>
      <c r="AW32" s="27">
        <f t="shared" si="16"/>
        <v>438.6071428571429</v>
      </c>
      <c r="AX32" s="27">
        <f t="shared" si="17"/>
        <v>1.0582245534858796</v>
      </c>
      <c r="AY32" s="27">
        <f t="shared" si="18"/>
        <v>0.10913362000320603</v>
      </c>
      <c r="AZ32" s="27">
        <f t="shared" si="19"/>
        <v>1.1549454356487097</v>
      </c>
    </row>
    <row r="33" spans="1:52" ht="12.75">
      <c r="A33" s="9" t="s">
        <v>77</v>
      </c>
      <c r="B33" s="55">
        <v>33457</v>
      </c>
      <c r="C33" s="46" t="s">
        <v>26</v>
      </c>
      <c r="D33" s="55">
        <v>33464</v>
      </c>
      <c r="E33" s="9">
        <v>427686</v>
      </c>
      <c r="F33" s="9">
        <v>1250</v>
      </c>
      <c r="G33" s="8">
        <v>0.0097</v>
      </c>
      <c r="H33" s="8">
        <v>0.007</v>
      </c>
      <c r="I33" s="32">
        <v>0.0497</v>
      </c>
      <c r="J33" s="32">
        <v>0.056</v>
      </c>
      <c r="K33" s="74">
        <v>0.034</v>
      </c>
      <c r="L33" s="74">
        <v>0.361</v>
      </c>
      <c r="M33" s="74">
        <v>0.005</v>
      </c>
      <c r="N33" s="74">
        <v>0.73</v>
      </c>
      <c r="O33" s="74">
        <v>0.81</v>
      </c>
      <c r="P33" s="74">
        <v>1.68</v>
      </c>
      <c r="Q33" s="74">
        <v>13.68</v>
      </c>
      <c r="R33" s="74">
        <v>1.68</v>
      </c>
      <c r="S33" s="8">
        <v>21.9</v>
      </c>
      <c r="T33" s="8">
        <v>5.18</v>
      </c>
      <c r="U33" s="9"/>
      <c r="V33" s="9"/>
      <c r="W33" s="2"/>
      <c r="X33" s="2"/>
      <c r="AB33" s="29">
        <f t="shared" si="0"/>
        <v>0.395</v>
      </c>
      <c r="AC33" s="75">
        <f t="shared" si="1"/>
        <v>0.3464285714285714</v>
      </c>
      <c r="AD33" s="75">
        <f t="shared" si="2"/>
        <v>0.2545454545454546</v>
      </c>
      <c r="AE33" s="75">
        <f t="shared" si="3"/>
        <v>5.522222222222223</v>
      </c>
      <c r="AF33" s="75">
        <f t="shared" si="4"/>
        <v>8</v>
      </c>
      <c r="AG33" s="75">
        <f t="shared" si="5"/>
        <v>2.428571428571429</v>
      </c>
      <c r="AH33" s="75">
        <f t="shared" si="6"/>
        <v>25.785714285714285</v>
      </c>
      <c r="AI33" s="75">
        <f t="shared" si="7"/>
        <v>0.4838709677419355</v>
      </c>
      <c r="AJ33" s="75">
        <f t="shared" si="8"/>
        <v>18.717948717948715</v>
      </c>
      <c r="AK33" s="75">
        <f t="shared" si="9"/>
        <v>40.5</v>
      </c>
      <c r="AL33" s="75">
        <f t="shared" si="10"/>
        <v>139.99999999999997</v>
      </c>
      <c r="AM33" s="75">
        <f t="shared" si="11"/>
        <v>594.7826086956521</v>
      </c>
      <c r="AN33" s="75">
        <f t="shared" si="12"/>
        <v>105</v>
      </c>
      <c r="AO33" s="75">
        <f t="shared" si="13"/>
        <v>625.7142857142857</v>
      </c>
      <c r="AP33" s="75"/>
      <c r="AQ33" s="75"/>
      <c r="AR33" s="75"/>
      <c r="AS33" s="75"/>
      <c r="AT33" s="31">
        <f t="shared" si="14"/>
        <v>6.6069344800759655</v>
      </c>
      <c r="AU33" s="31">
        <f t="shared" si="15"/>
        <v>28.214285714285715</v>
      </c>
      <c r="AV33" s="27">
        <f t="shared" si="20"/>
        <v>796.4291288421723</v>
      </c>
      <c r="AW33" s="27">
        <f t="shared" si="16"/>
        <v>756.5</v>
      </c>
      <c r="AX33" s="27">
        <f t="shared" si="17"/>
        <v>1.0527813996591835</v>
      </c>
      <c r="AY33" s="27">
        <f t="shared" si="18"/>
        <v>37.500557413600745</v>
      </c>
      <c r="AZ33" s="27">
        <f t="shared" si="19"/>
        <v>0.950565812983919</v>
      </c>
    </row>
    <row r="34" spans="1:52" ht="12.75">
      <c r="A34" s="9" t="s">
        <v>78</v>
      </c>
      <c r="B34" s="55">
        <v>33464</v>
      </c>
      <c r="C34" s="46" t="s">
        <v>26</v>
      </c>
      <c r="D34" s="55">
        <v>33471</v>
      </c>
      <c r="E34" s="9">
        <v>427689</v>
      </c>
      <c r="F34" s="9">
        <v>1500</v>
      </c>
      <c r="G34" s="8">
        <v>0.006</v>
      </c>
      <c r="H34" s="8">
        <v>0.0041</v>
      </c>
      <c r="I34" s="32">
        <v>0.02</v>
      </c>
      <c r="J34" s="32">
        <v>0.0455</v>
      </c>
      <c r="K34" s="74">
        <v>0.019</v>
      </c>
      <c r="L34" s="74">
        <v>0.211</v>
      </c>
      <c r="M34" s="74">
        <v>0.005</v>
      </c>
      <c r="N34" s="74">
        <v>0.44</v>
      </c>
      <c r="O34" s="74">
        <v>0.33</v>
      </c>
      <c r="P34" s="74">
        <v>0.59</v>
      </c>
      <c r="Q34" s="74">
        <v>4.76</v>
      </c>
      <c r="R34" s="74">
        <v>0.91</v>
      </c>
      <c r="S34" s="8">
        <v>7.83</v>
      </c>
      <c r="T34" s="8">
        <v>5.51</v>
      </c>
      <c r="U34" s="9"/>
      <c r="V34" s="9"/>
      <c r="W34" s="2"/>
      <c r="X34" s="2"/>
      <c r="AB34" s="29">
        <f t="shared" si="0"/>
        <v>0.22999999999999998</v>
      </c>
      <c r="AC34" s="75">
        <f t="shared" si="1"/>
        <v>0.2142857142857143</v>
      </c>
      <c r="AD34" s="75">
        <f t="shared" si="2"/>
        <v>0.1490909090909091</v>
      </c>
      <c r="AE34" s="75">
        <f t="shared" si="3"/>
        <v>2.2222222222222223</v>
      </c>
      <c r="AF34" s="75">
        <f t="shared" si="4"/>
        <v>6.5</v>
      </c>
      <c r="AG34" s="75">
        <f t="shared" si="5"/>
        <v>1.3571428571428572</v>
      </c>
      <c r="AH34" s="75">
        <f t="shared" si="6"/>
        <v>15.071428571428571</v>
      </c>
      <c r="AI34" s="75">
        <f t="shared" si="7"/>
        <v>0.4838709677419355</v>
      </c>
      <c r="AJ34" s="75">
        <f t="shared" si="8"/>
        <v>11.282051282051283</v>
      </c>
      <c r="AK34" s="75">
        <f t="shared" si="9"/>
        <v>16.5</v>
      </c>
      <c r="AL34" s="75">
        <f t="shared" si="10"/>
        <v>49.166666666666664</v>
      </c>
      <c r="AM34" s="75">
        <f t="shared" si="11"/>
        <v>206.95652173913044</v>
      </c>
      <c r="AN34" s="75">
        <f t="shared" si="12"/>
        <v>56.875</v>
      </c>
      <c r="AO34" s="75">
        <f t="shared" si="13"/>
        <v>223.71428571428572</v>
      </c>
      <c r="AP34" s="75"/>
      <c r="AQ34" s="75"/>
      <c r="AR34" s="75"/>
      <c r="AS34" s="75"/>
      <c r="AT34" s="31">
        <f t="shared" si="14"/>
        <v>3.0902954325135927</v>
      </c>
      <c r="AU34" s="31">
        <f t="shared" si="15"/>
        <v>16.428571428571427</v>
      </c>
      <c r="AV34" s="27">
        <f t="shared" si="20"/>
        <v>285.2623825449912</v>
      </c>
      <c r="AW34" s="27">
        <f t="shared" si="16"/>
        <v>295.6607142857143</v>
      </c>
      <c r="AX34" s="27">
        <f t="shared" si="17"/>
        <v>0.9648301879881325</v>
      </c>
      <c r="AY34" s="27">
        <f t="shared" si="18"/>
        <v>-11.755474597865884</v>
      </c>
      <c r="AZ34" s="27">
        <f t="shared" si="19"/>
        <v>0.92509300905103</v>
      </c>
    </row>
    <row r="35" spans="1:52" ht="12.75">
      <c r="A35" s="9" t="s">
        <v>79</v>
      </c>
      <c r="B35" s="55">
        <v>33471</v>
      </c>
      <c r="C35" s="46" t="s">
        <v>26</v>
      </c>
      <c r="D35" s="55">
        <v>33478</v>
      </c>
      <c r="E35" s="9">
        <v>427692</v>
      </c>
      <c r="F35" s="9">
        <v>720</v>
      </c>
      <c r="G35" s="8">
        <v>0.0149</v>
      </c>
      <c r="H35" s="8">
        <v>0.0272</v>
      </c>
      <c r="I35" s="32">
        <v>0.1</v>
      </c>
      <c r="J35" s="32">
        <v>0.077</v>
      </c>
      <c r="K35" s="74">
        <v>0.568</v>
      </c>
      <c r="L35" s="74">
        <v>2.917</v>
      </c>
      <c r="M35" s="74">
        <v>0.005</v>
      </c>
      <c r="N35" s="74">
        <v>0.96</v>
      </c>
      <c r="O35" s="74">
        <v>3.7</v>
      </c>
      <c r="P35" s="74">
        <v>1.96</v>
      </c>
      <c r="Q35" s="74">
        <v>14.82</v>
      </c>
      <c r="R35" s="74">
        <v>2.76</v>
      </c>
      <c r="S35" s="8">
        <v>22.86</v>
      </c>
      <c r="T35" s="8">
        <v>4.46</v>
      </c>
      <c r="U35" s="9"/>
      <c r="V35" s="9"/>
      <c r="W35" s="2"/>
      <c r="X35" s="2"/>
      <c r="AB35" s="29">
        <f t="shared" si="0"/>
        <v>3.485</v>
      </c>
      <c r="AC35" s="75">
        <f t="shared" si="1"/>
        <v>0.5321428571428571</v>
      </c>
      <c r="AD35" s="75">
        <f t="shared" si="2"/>
        <v>0.9890909090909091</v>
      </c>
      <c r="AE35" s="75">
        <f t="shared" si="3"/>
        <v>11.11111111111111</v>
      </c>
      <c r="AF35" s="75">
        <f t="shared" si="4"/>
        <v>11</v>
      </c>
      <c r="AG35" s="75">
        <f t="shared" si="5"/>
        <v>40.57142857142857</v>
      </c>
      <c r="AH35" s="75">
        <f t="shared" si="6"/>
        <v>208.35714285714286</v>
      </c>
      <c r="AI35" s="75">
        <f t="shared" si="7"/>
        <v>0.4838709677419355</v>
      </c>
      <c r="AJ35" s="75">
        <f t="shared" si="8"/>
        <v>24.615384615384617</v>
      </c>
      <c r="AK35" s="75">
        <f t="shared" si="9"/>
        <v>185</v>
      </c>
      <c r="AL35" s="75">
        <f t="shared" si="10"/>
        <v>163.33333333333334</v>
      </c>
      <c r="AM35" s="75">
        <f t="shared" si="11"/>
        <v>644.3478260869565</v>
      </c>
      <c r="AN35" s="75">
        <f t="shared" si="12"/>
        <v>172.5</v>
      </c>
      <c r="AO35" s="75">
        <f t="shared" si="13"/>
        <v>653.1428571428571</v>
      </c>
      <c r="AP35" s="75"/>
      <c r="AQ35" s="75"/>
      <c r="AR35" s="75"/>
      <c r="AS35" s="75"/>
      <c r="AT35" s="31">
        <f t="shared" si="14"/>
        <v>34.67368504525318</v>
      </c>
      <c r="AU35" s="31">
        <f t="shared" si="15"/>
        <v>248.92857142857144</v>
      </c>
      <c r="AV35" s="27">
        <f t="shared" si="20"/>
        <v>1057.8679726071032</v>
      </c>
      <c r="AW35" s="27">
        <f t="shared" si="16"/>
        <v>1034</v>
      </c>
      <c r="AX35" s="27">
        <f t="shared" si="17"/>
        <v>1.0230831456548386</v>
      </c>
      <c r="AY35" s="27">
        <f t="shared" si="18"/>
        <v>-16.703455964325485</v>
      </c>
      <c r="AZ35" s="27">
        <f t="shared" si="19"/>
        <v>0.9865342919091635</v>
      </c>
    </row>
    <row r="36" spans="1:52" ht="12.75">
      <c r="A36" s="9" t="s">
        <v>80</v>
      </c>
      <c r="B36" s="54">
        <v>33485</v>
      </c>
      <c r="C36" s="46" t="s">
        <v>26</v>
      </c>
      <c r="D36" s="55">
        <v>33492</v>
      </c>
      <c r="E36" s="9">
        <v>427695</v>
      </c>
      <c r="F36" s="9">
        <v>350</v>
      </c>
      <c r="G36" s="8">
        <v>0.139</v>
      </c>
      <c r="H36" s="8">
        <v>0.081</v>
      </c>
      <c r="I36" s="32">
        <v>0.351</v>
      </c>
      <c r="J36" s="32">
        <v>0.152</v>
      </c>
      <c r="K36" s="74">
        <v>2.4</v>
      </c>
      <c r="L36" s="74">
        <v>8.31</v>
      </c>
      <c r="M36" s="74">
        <v>0.088</v>
      </c>
      <c r="N36" s="74">
        <v>1.82</v>
      </c>
      <c r="O36" s="74">
        <v>8.28</v>
      </c>
      <c r="P36" s="74">
        <v>1.59</v>
      </c>
      <c r="Q36" s="74">
        <v>7.31</v>
      </c>
      <c r="R36" s="74">
        <v>5.81</v>
      </c>
      <c r="S36" s="8">
        <v>5.29</v>
      </c>
      <c r="T36" s="8">
        <v>4.01</v>
      </c>
      <c r="U36" s="9"/>
      <c r="V36" s="9"/>
      <c r="W36" s="2"/>
      <c r="X36" s="2"/>
      <c r="AB36" s="29">
        <f t="shared" si="0"/>
        <v>10.71</v>
      </c>
      <c r="AC36" s="75">
        <f t="shared" si="1"/>
        <v>4.964285714285714</v>
      </c>
      <c r="AD36" s="75">
        <f t="shared" si="2"/>
        <v>2.9454545454545453</v>
      </c>
      <c r="AE36" s="75">
        <f t="shared" si="3"/>
        <v>39</v>
      </c>
      <c r="AF36" s="75">
        <f t="shared" si="4"/>
        <v>21.714285714285715</v>
      </c>
      <c r="AG36" s="75">
        <f t="shared" si="5"/>
        <v>171.42857142857142</v>
      </c>
      <c r="AH36" s="75">
        <f t="shared" si="6"/>
        <v>593.5714285714287</v>
      </c>
      <c r="AI36" s="75">
        <f t="shared" si="7"/>
        <v>8.516129032258064</v>
      </c>
      <c r="AJ36" s="75">
        <f t="shared" si="8"/>
        <v>46.66666666666667</v>
      </c>
      <c r="AK36" s="75">
        <f t="shared" si="9"/>
        <v>414</v>
      </c>
      <c r="AL36" s="75">
        <f t="shared" si="10"/>
        <v>132.5</v>
      </c>
      <c r="AM36" s="75">
        <f t="shared" si="11"/>
        <v>317.8260869565217</v>
      </c>
      <c r="AN36" s="75">
        <f t="shared" si="12"/>
        <v>363.125</v>
      </c>
      <c r="AO36" s="75">
        <f t="shared" si="13"/>
        <v>151.14285714285714</v>
      </c>
      <c r="AP36" s="75"/>
      <c r="AQ36" s="75"/>
      <c r="AR36" s="75"/>
      <c r="AS36" s="75"/>
      <c r="AT36" s="31">
        <f t="shared" si="14"/>
        <v>97.72372209558112</v>
      </c>
      <c r="AU36" s="31">
        <f t="shared" si="15"/>
        <v>765.0000000000001</v>
      </c>
      <c r="AV36" s="27">
        <f t="shared" si="20"/>
        <v>1082.4213250517598</v>
      </c>
      <c r="AW36" s="27">
        <f t="shared" si="16"/>
        <v>1107.8392857142858</v>
      </c>
      <c r="AX36" s="27">
        <f t="shared" si="17"/>
        <v>0.9770562743258039</v>
      </c>
      <c r="AY36" s="27">
        <f t="shared" si="18"/>
        <v>-196.8465320910973</v>
      </c>
      <c r="AZ36" s="27">
        <f t="shared" si="19"/>
        <v>2.1028191008465518</v>
      </c>
    </row>
    <row r="37" spans="1:52" ht="12.75">
      <c r="A37" s="9" t="s">
        <v>81</v>
      </c>
      <c r="B37" s="55">
        <v>33492</v>
      </c>
      <c r="C37" s="46" t="s">
        <v>26</v>
      </c>
      <c r="D37" s="55">
        <v>33499</v>
      </c>
      <c r="E37" s="9">
        <v>427698</v>
      </c>
      <c r="F37" s="9">
        <v>2100</v>
      </c>
      <c r="G37" s="8">
        <v>0.0353</v>
      </c>
      <c r="H37" s="8">
        <v>0.0131</v>
      </c>
      <c r="I37" s="32">
        <v>0.078</v>
      </c>
      <c r="J37" s="32">
        <v>0.161</v>
      </c>
      <c r="K37" s="74">
        <v>0.286</v>
      </c>
      <c r="L37" s="74">
        <v>1.2</v>
      </c>
      <c r="M37" s="74">
        <v>0.005</v>
      </c>
      <c r="N37" s="74">
        <v>0.84</v>
      </c>
      <c r="O37" s="74">
        <v>1.16</v>
      </c>
      <c r="P37" s="74">
        <v>1.83</v>
      </c>
      <c r="Q37" s="74">
        <v>15.09</v>
      </c>
      <c r="R37" s="74">
        <v>2.46</v>
      </c>
      <c r="S37" s="8">
        <v>23.22</v>
      </c>
      <c r="T37" s="8">
        <v>4.58</v>
      </c>
      <c r="U37" s="9"/>
      <c r="V37" s="9"/>
      <c r="W37" s="2"/>
      <c r="X37" s="2"/>
      <c r="AB37" s="29">
        <f t="shared" si="0"/>
        <v>1.486</v>
      </c>
      <c r="AC37" s="75">
        <f t="shared" si="1"/>
        <v>1.2607142857142857</v>
      </c>
      <c r="AD37" s="75">
        <f t="shared" si="2"/>
        <v>0.4763636363636364</v>
      </c>
      <c r="AE37" s="75">
        <f t="shared" si="3"/>
        <v>8.666666666666666</v>
      </c>
      <c r="AF37" s="75">
        <f t="shared" si="4"/>
        <v>23</v>
      </c>
      <c r="AG37" s="75">
        <f t="shared" si="5"/>
        <v>20.428571428571427</v>
      </c>
      <c r="AH37" s="75">
        <f t="shared" si="6"/>
        <v>85.71428571428571</v>
      </c>
      <c r="AI37" s="75">
        <f t="shared" si="7"/>
        <v>0.4838709677419355</v>
      </c>
      <c r="AJ37" s="75">
        <f t="shared" si="8"/>
        <v>21.538461538461537</v>
      </c>
      <c r="AK37" s="75">
        <f t="shared" si="9"/>
        <v>57.99999999999999</v>
      </c>
      <c r="AL37" s="75">
        <f t="shared" si="10"/>
        <v>152.5</v>
      </c>
      <c r="AM37" s="75">
        <f t="shared" si="11"/>
        <v>656.0869565217391</v>
      </c>
      <c r="AN37" s="75">
        <f t="shared" si="12"/>
        <v>153.75</v>
      </c>
      <c r="AO37" s="75">
        <f t="shared" si="13"/>
        <v>663.4285714285713</v>
      </c>
      <c r="AP37" s="75"/>
      <c r="AQ37" s="75"/>
      <c r="AR37" s="75"/>
      <c r="AS37" s="75"/>
      <c r="AT37" s="31">
        <f t="shared" si="14"/>
        <v>26.302679918953825</v>
      </c>
      <c r="AU37" s="31">
        <f t="shared" si="15"/>
        <v>106.14285714285714</v>
      </c>
      <c r="AV37" s="27">
        <f t="shared" si="20"/>
        <v>908.5539894887721</v>
      </c>
      <c r="AW37" s="27">
        <f t="shared" si="16"/>
        <v>902.8928571428571</v>
      </c>
      <c r="AX37" s="27">
        <f t="shared" si="17"/>
        <v>1.0062699935004795</v>
      </c>
      <c r="AY37" s="27">
        <f t="shared" si="18"/>
        <v>-14.767439082656438</v>
      </c>
      <c r="AZ37" s="27">
        <f t="shared" si="19"/>
        <v>0.9889338276598136</v>
      </c>
    </row>
    <row r="38" spans="1:52" ht="12.75">
      <c r="A38" s="9" t="s">
        <v>82</v>
      </c>
      <c r="B38" s="55">
        <v>33499</v>
      </c>
      <c r="C38" s="46" t="s">
        <v>26</v>
      </c>
      <c r="D38" s="55">
        <v>33513</v>
      </c>
      <c r="E38" s="9">
        <v>427701</v>
      </c>
      <c r="F38" s="9">
        <v>7400</v>
      </c>
      <c r="G38" s="8">
        <v>0.006</v>
      </c>
      <c r="H38" s="8">
        <v>0.0036</v>
      </c>
      <c r="I38" s="32">
        <v>0.02</v>
      </c>
      <c r="J38" s="32">
        <v>0.115</v>
      </c>
      <c r="K38" s="74">
        <v>0.04</v>
      </c>
      <c r="L38" s="74">
        <v>0.187</v>
      </c>
      <c r="M38" s="74">
        <v>0.005</v>
      </c>
      <c r="N38" s="74">
        <v>0.57</v>
      </c>
      <c r="O38" s="74">
        <v>0.5</v>
      </c>
      <c r="P38" s="74">
        <v>1.33</v>
      </c>
      <c r="Q38" s="74">
        <v>11.01</v>
      </c>
      <c r="R38" s="74">
        <v>1.07</v>
      </c>
      <c r="S38" s="8">
        <v>17.75</v>
      </c>
      <c r="T38" s="8">
        <v>5.01</v>
      </c>
      <c r="U38" s="9"/>
      <c r="V38" s="9"/>
      <c r="W38" s="2"/>
      <c r="X38" s="2"/>
      <c r="AB38" s="29">
        <f t="shared" si="0"/>
        <v>0.227</v>
      </c>
      <c r="AC38" s="75">
        <f t="shared" si="1"/>
        <v>0.2142857142857143</v>
      </c>
      <c r="AD38" s="75">
        <f t="shared" si="2"/>
        <v>0.1309090909090909</v>
      </c>
      <c r="AE38" s="75">
        <f t="shared" si="3"/>
        <v>2.2222222222222223</v>
      </c>
      <c r="AF38" s="75">
        <f t="shared" si="4"/>
        <v>16.428571428571427</v>
      </c>
      <c r="AG38" s="75">
        <f t="shared" si="5"/>
        <v>2.857142857142857</v>
      </c>
      <c r="AH38" s="75">
        <f t="shared" si="6"/>
        <v>13.357142857142858</v>
      </c>
      <c r="AI38" s="75">
        <f t="shared" si="7"/>
        <v>0.4838709677419355</v>
      </c>
      <c r="AJ38" s="75">
        <f t="shared" si="8"/>
        <v>14.615384615384613</v>
      </c>
      <c r="AK38" s="75">
        <f t="shared" si="9"/>
        <v>25</v>
      </c>
      <c r="AL38" s="75">
        <f t="shared" si="10"/>
        <v>110.83333333333334</v>
      </c>
      <c r="AM38" s="75">
        <f t="shared" si="11"/>
        <v>478.695652173913</v>
      </c>
      <c r="AN38" s="75">
        <f t="shared" si="12"/>
        <v>66.875</v>
      </c>
      <c r="AO38" s="75">
        <f t="shared" si="13"/>
        <v>507.1428571428571</v>
      </c>
      <c r="AP38" s="75"/>
      <c r="AQ38" s="75"/>
      <c r="AR38" s="75"/>
      <c r="AS38" s="75"/>
      <c r="AT38" s="31">
        <f t="shared" si="14"/>
        <v>9.772372209558114</v>
      </c>
      <c r="AU38" s="31">
        <f t="shared" si="15"/>
        <v>16.214285714285715</v>
      </c>
      <c r="AV38" s="27">
        <f t="shared" si="20"/>
        <v>632.0015129797738</v>
      </c>
      <c r="AW38" s="27">
        <f t="shared" si="16"/>
        <v>587.375</v>
      </c>
      <c r="AX38" s="27">
        <f t="shared" si="17"/>
        <v>1.075976187239453</v>
      </c>
      <c r="AY38" s="27">
        <f t="shared" si="18"/>
        <v>41.76937012263102</v>
      </c>
      <c r="AZ38" s="27">
        <f t="shared" si="19"/>
        <v>0.9439069197795469</v>
      </c>
    </row>
    <row r="39" spans="1:52" ht="12.75">
      <c r="A39" s="9" t="s">
        <v>83</v>
      </c>
      <c r="B39" s="55">
        <v>33513</v>
      </c>
      <c r="C39" s="46" t="s">
        <v>26</v>
      </c>
      <c r="D39" s="55">
        <v>33520</v>
      </c>
      <c r="E39" s="9">
        <v>427704</v>
      </c>
      <c r="F39" s="9">
        <v>1200</v>
      </c>
      <c r="G39" s="8">
        <v>0.0083</v>
      </c>
      <c r="H39" s="8">
        <v>0.0043</v>
      </c>
      <c r="I39" s="32">
        <v>0.028</v>
      </c>
      <c r="J39" s="32">
        <v>0.116</v>
      </c>
      <c r="K39" s="74">
        <v>0.089</v>
      </c>
      <c r="L39" s="74">
        <v>0.34</v>
      </c>
      <c r="M39" s="74">
        <v>0.005</v>
      </c>
      <c r="N39" s="74">
        <v>0.72</v>
      </c>
      <c r="O39" s="74">
        <v>0.69</v>
      </c>
      <c r="P39" s="74">
        <v>1.82</v>
      </c>
      <c r="Q39" s="74">
        <v>15.31</v>
      </c>
      <c r="R39" s="74">
        <v>2.69</v>
      </c>
      <c r="S39" s="8">
        <v>25.14</v>
      </c>
      <c r="T39" s="8">
        <v>4.68</v>
      </c>
      <c r="U39" s="9"/>
      <c r="V39" s="9"/>
      <c r="W39" s="2"/>
      <c r="X39" s="2"/>
      <c r="AB39" s="29">
        <f t="shared" si="0"/>
        <v>0.42900000000000005</v>
      </c>
      <c r="AC39" s="75">
        <f t="shared" si="1"/>
        <v>0.29642857142857143</v>
      </c>
      <c r="AD39" s="75">
        <f t="shared" si="2"/>
        <v>0.15636363636363637</v>
      </c>
      <c r="AE39" s="75">
        <f t="shared" si="3"/>
        <v>3.111111111111111</v>
      </c>
      <c r="AF39" s="75">
        <f t="shared" si="4"/>
        <v>16.571428571428573</v>
      </c>
      <c r="AG39" s="75">
        <f t="shared" si="5"/>
        <v>6.357142857142858</v>
      </c>
      <c r="AH39" s="75">
        <f t="shared" si="6"/>
        <v>24.28571428571429</v>
      </c>
      <c r="AI39" s="75">
        <f t="shared" si="7"/>
        <v>0.4838709677419355</v>
      </c>
      <c r="AJ39" s="75">
        <f t="shared" si="8"/>
        <v>18.46153846153846</v>
      </c>
      <c r="AK39" s="75">
        <f t="shared" si="9"/>
        <v>34.49999999999999</v>
      </c>
      <c r="AL39" s="75">
        <f t="shared" si="10"/>
        <v>151.66666666666669</v>
      </c>
      <c r="AM39" s="75">
        <f t="shared" si="11"/>
        <v>665.6521739130435</v>
      </c>
      <c r="AN39" s="75">
        <f t="shared" si="12"/>
        <v>168.125</v>
      </c>
      <c r="AO39" s="75">
        <f t="shared" si="13"/>
        <v>718.2857142857143</v>
      </c>
      <c r="AP39" s="75"/>
      <c r="AQ39" s="75"/>
      <c r="AR39" s="75"/>
      <c r="AS39" s="75"/>
      <c r="AT39" s="31">
        <f t="shared" si="14"/>
        <v>20.892961308540418</v>
      </c>
      <c r="AU39" s="31">
        <f t="shared" si="15"/>
        <v>30.642857142857146</v>
      </c>
      <c r="AV39" s="27">
        <f t="shared" si="20"/>
        <v>876.6375218983915</v>
      </c>
      <c r="AW39" s="27">
        <f t="shared" si="16"/>
        <v>910.6964285714287</v>
      </c>
      <c r="AX39" s="27">
        <f t="shared" si="17"/>
        <v>0.9626012515208126</v>
      </c>
      <c r="AY39" s="27">
        <f t="shared" si="18"/>
        <v>-40.41604953018009</v>
      </c>
      <c r="AZ39" s="27">
        <f t="shared" si="19"/>
        <v>0.9267233924803707</v>
      </c>
    </row>
    <row r="40" spans="1:52" ht="12.75">
      <c r="A40" s="9" t="s">
        <v>84</v>
      </c>
      <c r="B40" s="55">
        <v>33520</v>
      </c>
      <c r="C40" s="46" t="s">
        <v>26</v>
      </c>
      <c r="D40" s="55">
        <v>33527</v>
      </c>
      <c r="E40" s="9">
        <v>427707</v>
      </c>
      <c r="F40" s="9">
        <v>2900</v>
      </c>
      <c r="G40" s="8">
        <v>0.09</v>
      </c>
      <c r="H40" s="8">
        <v>0.0121</v>
      </c>
      <c r="I40" s="32">
        <v>0.068</v>
      </c>
      <c r="J40" s="32">
        <v>0.135</v>
      </c>
      <c r="K40" s="74">
        <v>1.744</v>
      </c>
      <c r="L40" s="74">
        <v>1.704</v>
      </c>
      <c r="M40" s="74">
        <v>0.005</v>
      </c>
      <c r="N40" s="74">
        <v>0.61</v>
      </c>
      <c r="O40" s="74">
        <v>1.03</v>
      </c>
      <c r="P40" s="74">
        <v>0.38</v>
      </c>
      <c r="Q40" s="74">
        <v>2.57</v>
      </c>
      <c r="R40" s="74">
        <v>3.78</v>
      </c>
      <c r="S40" s="8">
        <v>3.66</v>
      </c>
      <c r="T40" s="8">
        <v>3.74</v>
      </c>
      <c r="U40" s="9"/>
      <c r="V40" s="9"/>
      <c r="W40" s="2"/>
      <c r="X40" s="2"/>
      <c r="AB40" s="29">
        <f t="shared" si="0"/>
        <v>3.448</v>
      </c>
      <c r="AC40" s="75">
        <f t="shared" si="1"/>
        <v>3.2142857142857144</v>
      </c>
      <c r="AD40" s="75">
        <f t="shared" si="2"/>
        <v>0.43999999999999995</v>
      </c>
      <c r="AE40" s="75">
        <f t="shared" si="3"/>
        <v>7.555555555555556</v>
      </c>
      <c r="AF40" s="75">
        <f t="shared" si="4"/>
        <v>19.28571428571429</v>
      </c>
      <c r="AG40" s="75">
        <f t="shared" si="5"/>
        <v>124.57142857142857</v>
      </c>
      <c r="AH40" s="75">
        <f t="shared" si="6"/>
        <v>121.71428571428571</v>
      </c>
      <c r="AI40" s="75">
        <f t="shared" si="7"/>
        <v>0.4838709677419355</v>
      </c>
      <c r="AJ40" s="75">
        <f t="shared" si="8"/>
        <v>15.641025641025642</v>
      </c>
      <c r="AK40" s="75">
        <f t="shared" si="9"/>
        <v>51.50000000000001</v>
      </c>
      <c r="AL40" s="75">
        <f t="shared" si="10"/>
        <v>31.666666666666668</v>
      </c>
      <c r="AM40" s="75">
        <f t="shared" si="11"/>
        <v>111.73913043478261</v>
      </c>
      <c r="AN40" s="75">
        <f t="shared" si="12"/>
        <v>236.25</v>
      </c>
      <c r="AO40" s="75">
        <f t="shared" si="13"/>
        <v>104.57142857142858</v>
      </c>
      <c r="AP40" s="75"/>
      <c r="AQ40" s="75"/>
      <c r="AR40" s="75"/>
      <c r="AS40" s="75"/>
      <c r="AT40" s="31">
        <f t="shared" si="14"/>
        <v>181.9700858609983</v>
      </c>
      <c r="AU40" s="31">
        <f t="shared" si="15"/>
        <v>246.28571428571428</v>
      </c>
      <c r="AV40" s="27">
        <f t="shared" si="20"/>
        <v>335.1182513139035</v>
      </c>
      <c r="AW40" s="27">
        <f t="shared" si="16"/>
        <v>462.53571428571433</v>
      </c>
      <c r="AX40" s="27">
        <f t="shared" si="17"/>
        <v>0.7245240550373946</v>
      </c>
      <c r="AY40" s="27">
        <f t="shared" si="18"/>
        <v>-251.9888915432394</v>
      </c>
      <c r="AZ40" s="27">
        <f t="shared" si="19"/>
        <v>1.0685435970539319</v>
      </c>
    </row>
    <row r="41" spans="1:52" ht="12.75">
      <c r="A41" s="9" t="s">
        <v>85</v>
      </c>
      <c r="B41" s="55">
        <v>33527</v>
      </c>
      <c r="C41" s="46" t="s">
        <v>26</v>
      </c>
      <c r="D41" s="55">
        <v>33534</v>
      </c>
      <c r="E41" s="9">
        <v>427710</v>
      </c>
      <c r="F41" s="9">
        <v>3400</v>
      </c>
      <c r="G41" s="8">
        <v>0.006</v>
      </c>
      <c r="H41" s="8">
        <v>0.0026</v>
      </c>
      <c r="I41" s="32">
        <v>0.02</v>
      </c>
      <c r="J41" s="32">
        <v>0.06</v>
      </c>
      <c r="K41" s="74">
        <v>0.025</v>
      </c>
      <c r="L41" s="74">
        <v>0.063</v>
      </c>
      <c r="M41" s="74">
        <v>0.005</v>
      </c>
      <c r="N41" s="74">
        <v>0.57</v>
      </c>
      <c r="O41" s="74">
        <v>0.32</v>
      </c>
      <c r="P41" s="74">
        <v>0.89</v>
      </c>
      <c r="Q41" s="74">
        <v>7.78</v>
      </c>
      <c r="R41" s="74">
        <v>1.38</v>
      </c>
      <c r="S41" s="8">
        <v>26.51</v>
      </c>
      <c r="T41" s="8">
        <v>4.92</v>
      </c>
      <c r="U41" s="9"/>
      <c r="V41" s="9"/>
      <c r="W41" s="2"/>
      <c r="X41" s="2"/>
      <c r="AB41" s="29">
        <f t="shared" si="0"/>
        <v>0.088</v>
      </c>
      <c r="AC41" s="75">
        <f t="shared" si="1"/>
        <v>0.2142857142857143</v>
      </c>
      <c r="AD41" s="75">
        <f t="shared" si="2"/>
        <v>0.09454545454545453</v>
      </c>
      <c r="AE41" s="75">
        <f t="shared" si="3"/>
        <v>2.2222222222222223</v>
      </c>
      <c r="AF41" s="75">
        <f t="shared" si="4"/>
        <v>8.571428571428571</v>
      </c>
      <c r="AG41" s="75">
        <f t="shared" si="5"/>
        <v>1.7857142857142858</v>
      </c>
      <c r="AH41" s="75">
        <f t="shared" si="6"/>
        <v>4.5</v>
      </c>
      <c r="AI41" s="75">
        <f t="shared" si="7"/>
        <v>0.4838709677419355</v>
      </c>
      <c r="AJ41" s="75">
        <f t="shared" si="8"/>
        <v>14.615384615384613</v>
      </c>
      <c r="AK41" s="75">
        <f t="shared" si="9"/>
        <v>16</v>
      </c>
      <c r="AL41" s="75">
        <f t="shared" si="10"/>
        <v>74.16666666666667</v>
      </c>
      <c r="AM41" s="75">
        <f t="shared" si="11"/>
        <v>338.2608695652174</v>
      </c>
      <c r="AN41" s="75">
        <f t="shared" si="12"/>
        <v>86.25</v>
      </c>
      <c r="AO41" s="75">
        <f t="shared" si="13"/>
        <v>757.4285714285714</v>
      </c>
      <c r="AP41" s="75"/>
      <c r="AQ41" s="75"/>
      <c r="AR41" s="75"/>
      <c r="AS41" s="75"/>
      <c r="AT41" s="31">
        <f t="shared" si="14"/>
        <v>12.022644346174133</v>
      </c>
      <c r="AU41" s="31">
        <f t="shared" si="15"/>
        <v>6.285714285714286</v>
      </c>
      <c r="AV41" s="27">
        <f t="shared" si="20"/>
        <v>444.828635132983</v>
      </c>
      <c r="AW41" s="27">
        <f t="shared" si="16"/>
        <v>848.1785714285714</v>
      </c>
      <c r="AX41" s="27">
        <f t="shared" si="17"/>
        <v>0.5244516309622941</v>
      </c>
      <c r="AY41" s="27">
        <f t="shared" si="18"/>
        <v>-405.1356505813028</v>
      </c>
      <c r="AZ41" s="27">
        <f t="shared" si="19"/>
        <v>0.44659111409968344</v>
      </c>
    </row>
    <row r="42" spans="1:52" ht="12.75">
      <c r="A42" s="9" t="s">
        <v>86</v>
      </c>
      <c r="B42" s="55">
        <v>33534</v>
      </c>
      <c r="C42" s="46" t="s">
        <v>26</v>
      </c>
      <c r="D42" s="55">
        <v>33541</v>
      </c>
      <c r="E42" s="9">
        <v>427713</v>
      </c>
      <c r="F42" s="9">
        <v>1700</v>
      </c>
      <c r="G42" s="8">
        <v>0.145</v>
      </c>
      <c r="H42" s="8">
        <v>0.0155</v>
      </c>
      <c r="I42" s="32">
        <v>0.14</v>
      </c>
      <c r="J42" s="32">
        <v>0.196</v>
      </c>
      <c r="K42" s="74">
        <v>2.024</v>
      </c>
      <c r="L42" s="74">
        <v>3.792</v>
      </c>
      <c r="M42" s="74">
        <v>0.005</v>
      </c>
      <c r="N42" s="74">
        <v>0.42</v>
      </c>
      <c r="O42" s="74">
        <v>0.73</v>
      </c>
      <c r="P42" s="74">
        <v>0.41</v>
      </c>
      <c r="Q42" s="74">
        <v>2.43</v>
      </c>
      <c r="R42" s="74">
        <v>4.57</v>
      </c>
      <c r="S42" s="8">
        <v>3.82</v>
      </c>
      <c r="T42" s="34">
        <v>3.34</v>
      </c>
      <c r="U42" s="9"/>
      <c r="V42" s="9"/>
      <c r="W42" s="2"/>
      <c r="X42" s="2"/>
      <c r="AB42" s="29">
        <f t="shared" si="0"/>
        <v>5.816</v>
      </c>
      <c r="AC42" s="75">
        <f t="shared" si="1"/>
        <v>5.178571428571428</v>
      </c>
      <c r="AD42" s="75">
        <f t="shared" si="2"/>
        <v>0.5636363636363636</v>
      </c>
      <c r="AE42" s="75">
        <f t="shared" si="3"/>
        <v>15.555555555555559</v>
      </c>
      <c r="AF42" s="75">
        <f t="shared" si="4"/>
        <v>28</v>
      </c>
      <c r="AG42" s="75">
        <f t="shared" si="5"/>
        <v>144.57142857142858</v>
      </c>
      <c r="AH42" s="75">
        <f t="shared" si="6"/>
        <v>270.85714285714283</v>
      </c>
      <c r="AI42" s="75">
        <f t="shared" si="7"/>
        <v>0.4838709677419355</v>
      </c>
      <c r="AJ42" s="75">
        <f t="shared" si="8"/>
        <v>10.769230769230768</v>
      </c>
      <c r="AK42" s="75">
        <f t="shared" si="9"/>
        <v>36.5</v>
      </c>
      <c r="AL42" s="75">
        <f t="shared" si="10"/>
        <v>34.166666666666664</v>
      </c>
      <c r="AM42" s="75">
        <f t="shared" si="11"/>
        <v>105.65217391304348</v>
      </c>
      <c r="AN42" s="75">
        <f t="shared" si="12"/>
        <v>285.625</v>
      </c>
      <c r="AO42" s="75">
        <f t="shared" si="13"/>
        <v>109.14285714285714</v>
      </c>
      <c r="AP42" s="75"/>
      <c r="AQ42" s="75"/>
      <c r="AR42" s="75"/>
      <c r="AS42" s="75"/>
      <c r="AT42" s="31">
        <f t="shared" si="14"/>
        <v>457.0881896148756</v>
      </c>
      <c r="AU42" s="31">
        <f t="shared" si="15"/>
        <v>415.42857142857144</v>
      </c>
      <c r="AV42" s="27">
        <f t="shared" si="20"/>
        <v>331.6594999203695</v>
      </c>
      <c r="AW42" s="27">
        <f t="shared" si="16"/>
        <v>665.625</v>
      </c>
      <c r="AX42" s="27">
        <f t="shared" si="17"/>
        <v>0.4982677933075974</v>
      </c>
      <c r="AY42" s="27">
        <f t="shared" si="18"/>
        <v>-478.5369286510591</v>
      </c>
      <c r="AZ42" s="27">
        <f t="shared" si="19"/>
        <v>0.9680173002503984</v>
      </c>
    </row>
    <row r="43" spans="1:52" ht="12.75">
      <c r="A43" s="9" t="s">
        <v>65</v>
      </c>
      <c r="B43" s="54">
        <v>33744</v>
      </c>
      <c r="C43" s="46" t="s">
        <v>26</v>
      </c>
      <c r="D43" s="55">
        <v>33751</v>
      </c>
      <c r="E43" s="9">
        <v>434222</v>
      </c>
      <c r="F43" s="9">
        <v>2700</v>
      </c>
      <c r="G43" s="8">
        <v>0.079</v>
      </c>
      <c r="H43" s="8">
        <v>0.0074</v>
      </c>
      <c r="I43" s="32">
        <v>0.063</v>
      </c>
      <c r="J43" s="32">
        <v>0.079</v>
      </c>
      <c r="K43" s="74">
        <v>1.34</v>
      </c>
      <c r="L43" s="74">
        <v>0.923</v>
      </c>
      <c r="M43" s="74">
        <v>0.005</v>
      </c>
      <c r="N43" s="74">
        <v>0.2</v>
      </c>
      <c r="O43" s="74">
        <v>0.33</v>
      </c>
      <c r="P43" s="74">
        <v>0.18</v>
      </c>
      <c r="Q43" s="74">
        <v>0.91</v>
      </c>
      <c r="R43" s="74">
        <v>1.85</v>
      </c>
      <c r="S43" s="8">
        <v>1.52</v>
      </c>
      <c r="T43" s="8">
        <v>4.361</v>
      </c>
      <c r="U43" s="9">
        <v>14</v>
      </c>
      <c r="V43" s="9">
        <v>7</v>
      </c>
      <c r="AB43" s="29">
        <f t="shared" si="0"/>
        <v>2.263</v>
      </c>
      <c r="AC43" s="75">
        <f t="shared" si="1"/>
        <v>2.8214285714285716</v>
      </c>
      <c r="AD43" s="75">
        <f t="shared" si="2"/>
        <v>0.2690909090909091</v>
      </c>
      <c r="AE43" s="75">
        <f t="shared" si="3"/>
        <v>7.000000000000001</v>
      </c>
      <c r="AF43" s="75">
        <f t="shared" si="4"/>
        <v>11.285714285714286</v>
      </c>
      <c r="AG43" s="75">
        <f t="shared" si="5"/>
        <v>95.71428571428572</v>
      </c>
      <c r="AH43" s="75">
        <f t="shared" si="6"/>
        <v>65.92857142857143</v>
      </c>
      <c r="AI43" s="75">
        <f t="shared" si="7"/>
        <v>0.4838709677419355</v>
      </c>
      <c r="AJ43" s="75">
        <f t="shared" si="8"/>
        <v>5.128205128205129</v>
      </c>
      <c r="AK43" s="75">
        <f t="shared" si="9"/>
        <v>16.5</v>
      </c>
      <c r="AL43" s="75">
        <f t="shared" si="10"/>
        <v>15</v>
      </c>
      <c r="AM43" s="75">
        <f t="shared" si="11"/>
        <v>39.56521739130435</v>
      </c>
      <c r="AN43" s="75">
        <f t="shared" si="12"/>
        <v>115.625</v>
      </c>
      <c r="AO43" s="75">
        <f t="shared" si="13"/>
        <v>43.42857142857143</v>
      </c>
      <c r="AP43" s="75"/>
      <c r="AQ43" s="75"/>
      <c r="AR43" s="75"/>
      <c r="AS43" s="75"/>
      <c r="AT43" s="31">
        <f t="shared" si="14"/>
        <v>43.551187368556896</v>
      </c>
      <c r="AU43" s="31">
        <f t="shared" si="15"/>
        <v>161.64285714285717</v>
      </c>
      <c r="AV43" s="27">
        <f t="shared" si="20"/>
        <v>171.9077082337952</v>
      </c>
      <c r="AW43" s="27">
        <f t="shared" si="16"/>
        <v>224.9821428571429</v>
      </c>
      <c r="AX43" s="27">
        <f t="shared" si="17"/>
        <v>0.7640949012693492</v>
      </c>
      <c r="AY43" s="27">
        <f t="shared" si="18"/>
        <v>-148.7887203376334</v>
      </c>
      <c r="AZ43" s="27">
        <f t="shared" si="19"/>
        <v>0.9110411899313502</v>
      </c>
    </row>
    <row r="44" spans="1:52" ht="12.75">
      <c r="A44" s="9" t="s">
        <v>54</v>
      </c>
      <c r="B44" s="55">
        <v>33751</v>
      </c>
      <c r="C44" s="46" t="s">
        <v>26</v>
      </c>
      <c r="D44" s="55">
        <v>33758</v>
      </c>
      <c r="E44" s="9">
        <v>434225</v>
      </c>
      <c r="F44" s="9">
        <v>350</v>
      </c>
      <c r="G44" s="8">
        <v>0.236</v>
      </c>
      <c r="H44" s="8">
        <v>0.099</v>
      </c>
      <c r="I44" s="32">
        <v>0.249</v>
      </c>
      <c r="J44" s="32">
        <v>0.152</v>
      </c>
      <c r="K44" s="74">
        <v>1.68</v>
      </c>
      <c r="L44" s="74">
        <v>7.79</v>
      </c>
      <c r="M44" s="74">
        <v>0.022</v>
      </c>
      <c r="N44" s="74">
        <v>0.7</v>
      </c>
      <c r="O44" s="74">
        <v>10.12</v>
      </c>
      <c r="P44" s="74">
        <v>1.45</v>
      </c>
      <c r="Q44" s="74">
        <v>3.76</v>
      </c>
      <c r="R44" s="74">
        <v>5.36</v>
      </c>
      <c r="S44" s="8">
        <v>3.9</v>
      </c>
      <c r="T44" s="8">
        <v>5.43</v>
      </c>
      <c r="U44" s="9">
        <v>16</v>
      </c>
      <c r="V44" s="9">
        <v>19</v>
      </c>
      <c r="AB44" s="29">
        <f t="shared" si="0"/>
        <v>9.47</v>
      </c>
      <c r="AC44" s="75">
        <f t="shared" si="1"/>
        <v>8.428571428571427</v>
      </c>
      <c r="AD44" s="75">
        <f t="shared" si="2"/>
        <v>3.6000000000000005</v>
      </c>
      <c r="AE44" s="75">
        <f t="shared" si="3"/>
        <v>27.666666666666664</v>
      </c>
      <c r="AF44" s="75">
        <f t="shared" si="4"/>
        <v>21.714285714285715</v>
      </c>
      <c r="AG44" s="75">
        <f t="shared" si="5"/>
        <v>120</v>
      </c>
      <c r="AH44" s="75">
        <f t="shared" si="6"/>
        <v>556.4285714285713</v>
      </c>
      <c r="AI44" s="75">
        <f t="shared" si="7"/>
        <v>2.129032258064516</v>
      </c>
      <c r="AJ44" s="75">
        <f t="shared" si="8"/>
        <v>17.94871794871795</v>
      </c>
      <c r="AK44" s="75">
        <f t="shared" si="9"/>
        <v>506</v>
      </c>
      <c r="AL44" s="75">
        <f t="shared" si="10"/>
        <v>120.83333333333333</v>
      </c>
      <c r="AM44" s="75">
        <f t="shared" si="11"/>
        <v>163.47826086956522</v>
      </c>
      <c r="AN44" s="75">
        <f t="shared" si="12"/>
        <v>335</v>
      </c>
      <c r="AO44" s="75">
        <f t="shared" si="13"/>
        <v>111.42857142857143</v>
      </c>
      <c r="AP44" s="75"/>
      <c r="AQ44" s="75"/>
      <c r="AR44" s="75"/>
      <c r="AS44" s="75"/>
      <c r="AT44" s="31">
        <f t="shared" si="14"/>
        <v>3.7153522909717283</v>
      </c>
      <c r="AU44" s="31">
        <f t="shared" si="15"/>
        <v>676.4285714285713</v>
      </c>
      <c r="AV44" s="27">
        <f t="shared" si="20"/>
        <v>928.2603121516166</v>
      </c>
      <c r="AW44" s="27">
        <f t="shared" si="16"/>
        <v>1002.8571428571428</v>
      </c>
      <c r="AX44" s="27">
        <f t="shared" si="17"/>
        <v>0.9256156958776804</v>
      </c>
      <c r="AY44" s="27">
        <f t="shared" si="18"/>
        <v>-194.59683070552626</v>
      </c>
      <c r="AZ44" s="27">
        <f t="shared" si="19"/>
        <v>1.4671125975473802</v>
      </c>
    </row>
    <row r="45" spans="1:52" ht="12.75">
      <c r="A45" s="9" t="s">
        <v>66</v>
      </c>
      <c r="B45" s="55">
        <v>33758</v>
      </c>
      <c r="C45" s="46" t="s">
        <v>26</v>
      </c>
      <c r="D45" s="55">
        <v>33765</v>
      </c>
      <c r="E45" s="9">
        <v>434228</v>
      </c>
      <c r="F45" s="9">
        <v>650</v>
      </c>
      <c r="G45" s="8">
        <v>0.207</v>
      </c>
      <c r="H45" s="8">
        <v>0.0265</v>
      </c>
      <c r="I45" s="32">
        <v>0.142</v>
      </c>
      <c r="J45" s="32">
        <v>0.101</v>
      </c>
      <c r="K45" s="74">
        <v>1.345</v>
      </c>
      <c r="L45" s="74">
        <v>1.783</v>
      </c>
      <c r="M45" s="74">
        <v>0.029</v>
      </c>
      <c r="N45" s="74">
        <v>0.96</v>
      </c>
      <c r="O45" s="74">
        <v>2.51</v>
      </c>
      <c r="P45" s="74">
        <v>2.42</v>
      </c>
      <c r="Q45" s="74">
        <v>18.19</v>
      </c>
      <c r="R45" s="74">
        <v>5.25</v>
      </c>
      <c r="S45" s="8">
        <v>29.92</v>
      </c>
      <c r="T45" s="8">
        <v>4.061</v>
      </c>
      <c r="U45" s="9">
        <v>14</v>
      </c>
      <c r="V45" s="9">
        <v>23</v>
      </c>
      <c r="AB45" s="29">
        <f t="shared" si="0"/>
        <v>3.128</v>
      </c>
      <c r="AC45" s="75">
        <f t="shared" si="1"/>
        <v>7.392857142857143</v>
      </c>
      <c r="AD45" s="75">
        <f t="shared" si="2"/>
        <v>0.9636363636363635</v>
      </c>
      <c r="AE45" s="75">
        <f t="shared" si="3"/>
        <v>15.777777777777777</v>
      </c>
      <c r="AF45" s="75">
        <f t="shared" si="4"/>
        <v>14.428571428571429</v>
      </c>
      <c r="AG45" s="75">
        <f t="shared" si="5"/>
        <v>96.07142857142857</v>
      </c>
      <c r="AH45" s="75">
        <f t="shared" si="6"/>
        <v>127.35714285714286</v>
      </c>
      <c r="AI45" s="75">
        <f t="shared" si="7"/>
        <v>2.806451612903226</v>
      </c>
      <c r="AJ45" s="75">
        <f t="shared" si="8"/>
        <v>24.615384615384617</v>
      </c>
      <c r="AK45" s="75">
        <f t="shared" si="9"/>
        <v>125.5</v>
      </c>
      <c r="AL45" s="75">
        <f t="shared" si="10"/>
        <v>201.66666666666666</v>
      </c>
      <c r="AM45" s="75">
        <f t="shared" si="11"/>
        <v>790.8695652173914</v>
      </c>
      <c r="AN45" s="75">
        <f t="shared" si="12"/>
        <v>328.125</v>
      </c>
      <c r="AO45" s="75">
        <f t="shared" si="13"/>
        <v>854.8571428571429</v>
      </c>
      <c r="AP45" s="75"/>
      <c r="AQ45" s="75"/>
      <c r="AR45" s="75"/>
      <c r="AS45" s="75"/>
      <c r="AT45" s="31">
        <f t="shared" si="14"/>
        <v>86.89604292863021</v>
      </c>
      <c r="AU45" s="31">
        <f t="shared" si="15"/>
        <v>223.42857142857144</v>
      </c>
      <c r="AV45" s="27">
        <f t="shared" si="20"/>
        <v>1238.7230450708712</v>
      </c>
      <c r="AW45" s="27">
        <f t="shared" si="16"/>
        <v>1310.3392857142858</v>
      </c>
      <c r="AX45" s="27">
        <f t="shared" si="17"/>
        <v>0.9453452694090787</v>
      </c>
      <c r="AY45" s="27">
        <f t="shared" si="18"/>
        <v>-167.68766921484303</v>
      </c>
      <c r="AZ45" s="27">
        <f t="shared" si="19"/>
        <v>0.9251482213438735</v>
      </c>
    </row>
    <row r="46" spans="1:52" ht="12.75">
      <c r="A46" s="9" t="s">
        <v>87</v>
      </c>
      <c r="B46" s="55">
        <v>33765</v>
      </c>
      <c r="C46" s="46" t="s">
        <v>26</v>
      </c>
      <c r="D46" s="55">
        <v>33772</v>
      </c>
      <c r="E46" s="9">
        <v>434230</v>
      </c>
      <c r="F46" s="9">
        <v>70</v>
      </c>
      <c r="G46" s="8">
        <v>0.074</v>
      </c>
      <c r="H46" s="8">
        <v>0.0445</v>
      </c>
      <c r="I46" s="32">
        <v>0.127</v>
      </c>
      <c r="J46" s="32">
        <v>0.255</v>
      </c>
      <c r="K46" s="74">
        <v>0.353</v>
      </c>
      <c r="L46" s="74">
        <v>2.043</v>
      </c>
      <c r="M46" s="74">
        <v>0.005</v>
      </c>
      <c r="N46" s="74">
        <v>1.7</v>
      </c>
      <c r="O46" s="74">
        <v>5.08</v>
      </c>
      <c r="P46" s="74">
        <v>3.97</v>
      </c>
      <c r="Q46" s="74">
        <v>30.61</v>
      </c>
      <c r="R46" s="74">
        <v>0.1</v>
      </c>
      <c r="S46" s="8">
        <v>5.96</v>
      </c>
      <c r="T46" s="8">
        <v>4.806</v>
      </c>
      <c r="U46" s="9">
        <v>17</v>
      </c>
      <c r="V46" s="9">
        <v>25</v>
      </c>
      <c r="AB46" s="29">
        <f t="shared" si="0"/>
        <v>2.396</v>
      </c>
      <c r="AC46" s="75">
        <f t="shared" si="1"/>
        <v>2.6428571428571423</v>
      </c>
      <c r="AD46" s="75">
        <f t="shared" si="2"/>
        <v>1.6181818181818182</v>
      </c>
      <c r="AE46" s="75">
        <f t="shared" si="3"/>
        <v>14.111111111111112</v>
      </c>
      <c r="AF46" s="75">
        <f t="shared" si="4"/>
        <v>36.42857142857143</v>
      </c>
      <c r="AG46" s="75">
        <f t="shared" si="5"/>
        <v>25.21428571428571</v>
      </c>
      <c r="AH46" s="75">
        <f t="shared" si="6"/>
        <v>145.92857142857144</v>
      </c>
      <c r="AI46" s="75">
        <f t="shared" si="7"/>
        <v>0.4838709677419355</v>
      </c>
      <c r="AJ46" s="75">
        <f t="shared" si="8"/>
        <v>43.589743589743584</v>
      </c>
      <c r="AK46" s="75">
        <f t="shared" si="9"/>
        <v>254</v>
      </c>
      <c r="AL46" s="75">
        <f t="shared" si="10"/>
        <v>330.83333333333337</v>
      </c>
      <c r="AM46" s="75">
        <f t="shared" si="11"/>
        <v>1330.8695652173913</v>
      </c>
      <c r="AN46" s="75">
        <f t="shared" si="12"/>
        <v>6.25</v>
      </c>
      <c r="AO46" s="75">
        <f t="shared" si="13"/>
        <v>170.28571428571428</v>
      </c>
      <c r="AP46" s="75"/>
      <c r="AQ46" s="75"/>
      <c r="AR46" s="75"/>
      <c r="AS46" s="75"/>
      <c r="AT46" s="31">
        <f t="shared" si="14"/>
        <v>15.631476426409545</v>
      </c>
      <c r="AU46" s="31">
        <f t="shared" si="15"/>
        <v>171.14285714285717</v>
      </c>
      <c r="AV46" s="27">
        <f t="shared" si="20"/>
        <v>1984.506927854754</v>
      </c>
      <c r="AW46" s="27">
        <f t="shared" si="16"/>
        <v>322.4642857142857</v>
      </c>
      <c r="AX46" s="27">
        <f t="shared" si="17"/>
        <v>6.1541913810979185</v>
      </c>
      <c r="AY46" s="27">
        <f t="shared" si="18"/>
        <v>1636.8283564261824</v>
      </c>
      <c r="AZ46" s="27">
        <f t="shared" si="19"/>
        <v>7.815509191712868</v>
      </c>
    </row>
    <row r="47" spans="1:52" ht="12.75">
      <c r="A47" s="9" t="s">
        <v>68</v>
      </c>
      <c r="B47" s="55">
        <v>33772</v>
      </c>
      <c r="C47" s="46" t="s">
        <v>26</v>
      </c>
      <c r="D47" s="55">
        <v>33779</v>
      </c>
      <c r="E47" s="9">
        <v>434233</v>
      </c>
      <c r="F47" s="9">
        <v>715</v>
      </c>
      <c r="G47" s="8">
        <v>0.0393</v>
      </c>
      <c r="H47" s="8">
        <v>0.0113</v>
      </c>
      <c r="I47" s="32">
        <v>0.051</v>
      </c>
      <c r="J47" s="32">
        <v>0.146</v>
      </c>
      <c r="K47" s="74">
        <v>0.131</v>
      </c>
      <c r="L47" s="74">
        <v>0.518</v>
      </c>
      <c r="M47" s="74">
        <v>0.005</v>
      </c>
      <c r="N47" s="74">
        <v>0.85</v>
      </c>
      <c r="O47" s="74">
        <v>1.13</v>
      </c>
      <c r="P47" s="74">
        <v>2.29</v>
      </c>
      <c r="Q47" s="74">
        <v>18.29</v>
      </c>
      <c r="R47" s="74">
        <v>2.36</v>
      </c>
      <c r="S47" s="8">
        <v>30.51</v>
      </c>
      <c r="T47" s="8">
        <v>4.898</v>
      </c>
      <c r="U47" s="9">
        <v>14</v>
      </c>
      <c r="V47" s="9">
        <v>16</v>
      </c>
      <c r="AB47" s="29">
        <f t="shared" si="0"/>
        <v>0.649</v>
      </c>
      <c r="AC47" s="75">
        <f t="shared" si="1"/>
        <v>1.4035714285714287</v>
      </c>
      <c r="AD47" s="75">
        <f t="shared" si="2"/>
        <v>0.4109090909090909</v>
      </c>
      <c r="AE47" s="75">
        <f t="shared" si="3"/>
        <v>5.666666666666666</v>
      </c>
      <c r="AF47" s="75">
        <f t="shared" si="4"/>
        <v>20.857142857142854</v>
      </c>
      <c r="AG47" s="75">
        <f t="shared" si="5"/>
        <v>9.357142857142858</v>
      </c>
      <c r="AH47" s="75">
        <f t="shared" si="6"/>
        <v>37</v>
      </c>
      <c r="AI47" s="75">
        <f t="shared" si="7"/>
        <v>0.4838709677419355</v>
      </c>
      <c r="AJ47" s="75">
        <f t="shared" si="8"/>
        <v>21.794871794871792</v>
      </c>
      <c r="AK47" s="75">
        <f t="shared" si="9"/>
        <v>56.49999999999999</v>
      </c>
      <c r="AL47" s="75">
        <f t="shared" si="10"/>
        <v>190.83333333333331</v>
      </c>
      <c r="AM47" s="75">
        <f t="shared" si="11"/>
        <v>795.2173913043478</v>
      </c>
      <c r="AN47" s="75">
        <f t="shared" si="12"/>
        <v>147.5</v>
      </c>
      <c r="AO47" s="75">
        <f t="shared" si="13"/>
        <v>871.7142857142858</v>
      </c>
      <c r="AP47" s="75"/>
      <c r="AQ47" s="75"/>
      <c r="AR47" s="75"/>
      <c r="AS47" s="75"/>
      <c r="AT47" s="31">
        <f t="shared" si="14"/>
        <v>12.647363474711527</v>
      </c>
      <c r="AU47" s="31">
        <f t="shared" si="15"/>
        <v>46.35714285714286</v>
      </c>
      <c r="AV47" s="27">
        <f t="shared" si="20"/>
        <v>1073.7027392896957</v>
      </c>
      <c r="AW47" s="27">
        <f t="shared" si="16"/>
        <v>1056.2142857142858</v>
      </c>
      <c r="AX47" s="27">
        <f t="shared" si="17"/>
        <v>1.0165576756648231</v>
      </c>
      <c r="AY47" s="27">
        <f t="shared" si="18"/>
        <v>8.13131071826706</v>
      </c>
      <c r="AZ47" s="27">
        <f t="shared" si="19"/>
        <v>0.9122454505294058</v>
      </c>
    </row>
    <row r="48" spans="1:52" ht="12.75">
      <c r="A48" s="9" t="s">
        <v>69</v>
      </c>
      <c r="B48" s="55">
        <v>33779</v>
      </c>
      <c r="C48" s="46" t="s">
        <v>26</v>
      </c>
      <c r="D48" s="55">
        <v>33786</v>
      </c>
      <c r="E48" s="9">
        <v>434236</v>
      </c>
      <c r="F48" s="9">
        <v>4000</v>
      </c>
      <c r="G48" s="8">
        <v>0.0178</v>
      </c>
      <c r="H48" s="8">
        <v>0.0042</v>
      </c>
      <c r="I48" s="32">
        <v>0.0329</v>
      </c>
      <c r="J48" s="32">
        <v>0.117</v>
      </c>
      <c r="K48" s="74">
        <v>0.545</v>
      </c>
      <c r="L48" s="74">
        <v>0.4</v>
      </c>
      <c r="M48" s="74">
        <v>0.014</v>
      </c>
      <c r="N48" s="74">
        <v>0.22</v>
      </c>
      <c r="O48" s="74">
        <v>0.19</v>
      </c>
      <c r="P48" s="74">
        <v>0.26</v>
      </c>
      <c r="Q48" s="74">
        <v>1.71</v>
      </c>
      <c r="R48" s="74">
        <v>1</v>
      </c>
      <c r="S48" s="8">
        <v>2.51</v>
      </c>
      <c r="T48" s="8">
        <v>4.581</v>
      </c>
      <c r="U48" s="9">
        <v>15</v>
      </c>
      <c r="V48" s="9">
        <v>3</v>
      </c>
      <c r="AB48" s="29">
        <f t="shared" si="0"/>
        <v>0.9450000000000001</v>
      </c>
      <c r="AC48" s="75">
        <f t="shared" si="1"/>
        <v>0.6357142857142857</v>
      </c>
      <c r="AD48" s="75">
        <f t="shared" si="2"/>
        <v>0.1527272727272727</v>
      </c>
      <c r="AE48" s="75">
        <f t="shared" si="3"/>
        <v>3.6555555555555554</v>
      </c>
      <c r="AF48" s="75">
        <f t="shared" si="4"/>
        <v>16.714285714285715</v>
      </c>
      <c r="AG48" s="75">
        <f t="shared" si="5"/>
        <v>38.92857142857143</v>
      </c>
      <c r="AH48" s="75">
        <f t="shared" si="6"/>
        <v>28.571428571428573</v>
      </c>
      <c r="AI48" s="75">
        <f t="shared" si="7"/>
        <v>1.3548387096774195</v>
      </c>
      <c r="AJ48" s="75">
        <f t="shared" si="8"/>
        <v>5.641025641025641</v>
      </c>
      <c r="AK48" s="75">
        <f t="shared" si="9"/>
        <v>9.5</v>
      </c>
      <c r="AL48" s="75">
        <f t="shared" si="10"/>
        <v>21.666666666666668</v>
      </c>
      <c r="AM48" s="75">
        <f t="shared" si="11"/>
        <v>74.34782608695652</v>
      </c>
      <c r="AN48" s="75">
        <f t="shared" si="12"/>
        <v>62.5</v>
      </c>
      <c r="AO48" s="75">
        <f t="shared" si="13"/>
        <v>71.71428571428571</v>
      </c>
      <c r="AP48" s="75"/>
      <c r="AQ48" s="75"/>
      <c r="AR48" s="75"/>
      <c r="AS48" s="75"/>
      <c r="AT48" s="31">
        <f t="shared" si="14"/>
        <v>26.242185433844405</v>
      </c>
      <c r="AU48" s="31">
        <f t="shared" si="15"/>
        <v>67.5</v>
      </c>
      <c r="AV48" s="27">
        <f t="shared" si="20"/>
        <v>150.08408982322027</v>
      </c>
      <c r="AW48" s="27">
        <f t="shared" si="16"/>
        <v>162.78571428571428</v>
      </c>
      <c r="AX48" s="27">
        <f t="shared" si="17"/>
        <v>0.9219733468736656</v>
      </c>
      <c r="AY48" s="27">
        <f t="shared" si="18"/>
        <v>-51.630195891065455</v>
      </c>
      <c r="AZ48" s="27">
        <f t="shared" si="19"/>
        <v>1.036722674519314</v>
      </c>
    </row>
    <row r="49" spans="1:52" s="18" customFormat="1" ht="12.75">
      <c r="A49" s="20" t="s">
        <v>70</v>
      </c>
      <c r="B49" s="55">
        <v>33786</v>
      </c>
      <c r="C49" s="46" t="s">
        <v>26</v>
      </c>
      <c r="D49" s="79">
        <v>33793</v>
      </c>
      <c r="E49" s="20">
        <v>434239</v>
      </c>
      <c r="F49" s="20">
        <v>635</v>
      </c>
      <c r="G49" s="34">
        <v>0.112</v>
      </c>
      <c r="H49" s="34">
        <v>0.0156</v>
      </c>
      <c r="I49" s="34">
        <v>0.058</v>
      </c>
      <c r="J49" s="34">
        <v>0.292</v>
      </c>
      <c r="K49" s="80">
        <v>1.085</v>
      </c>
      <c r="L49" s="80">
        <v>1.579</v>
      </c>
      <c r="M49" s="80">
        <v>0.096</v>
      </c>
      <c r="N49" s="80">
        <v>2.78</v>
      </c>
      <c r="O49" s="80">
        <v>2.65</v>
      </c>
      <c r="P49" s="80">
        <v>7.56</v>
      </c>
      <c r="Q49" s="80">
        <v>63.6</v>
      </c>
      <c r="R49" s="80">
        <v>7.12</v>
      </c>
      <c r="S49" s="34">
        <v>102.1</v>
      </c>
      <c r="T49" s="34">
        <v>4.581</v>
      </c>
      <c r="U49" s="20">
        <v>16</v>
      </c>
      <c r="V49" s="20">
        <v>50</v>
      </c>
      <c r="AB49" s="29">
        <f t="shared" si="0"/>
        <v>2.6639999999999997</v>
      </c>
      <c r="AC49" s="75">
        <f t="shared" si="1"/>
        <v>4</v>
      </c>
      <c r="AD49" s="75">
        <f t="shared" si="2"/>
        <v>0.5672727272727273</v>
      </c>
      <c r="AE49" s="75">
        <f t="shared" si="3"/>
        <v>6.444444444444445</v>
      </c>
      <c r="AF49" s="75">
        <f t="shared" si="4"/>
        <v>41.71428571428571</v>
      </c>
      <c r="AG49" s="75">
        <f t="shared" si="5"/>
        <v>77.5</v>
      </c>
      <c r="AH49" s="75">
        <f t="shared" si="6"/>
        <v>112.78571428571428</v>
      </c>
      <c r="AI49" s="75">
        <f t="shared" si="7"/>
        <v>9.29032258064516</v>
      </c>
      <c r="AJ49" s="75">
        <f t="shared" si="8"/>
        <v>71.28205128205127</v>
      </c>
      <c r="AK49" s="75">
        <f t="shared" si="9"/>
        <v>132.5</v>
      </c>
      <c r="AL49" s="75">
        <f t="shared" si="10"/>
        <v>630</v>
      </c>
      <c r="AM49" s="75">
        <f t="shared" si="11"/>
        <v>2765.217391304348</v>
      </c>
      <c r="AN49" s="75">
        <f t="shared" si="12"/>
        <v>445</v>
      </c>
      <c r="AO49" s="75">
        <f t="shared" si="13"/>
        <v>2917.142857142857</v>
      </c>
      <c r="AP49" s="75"/>
      <c r="AQ49" s="75"/>
      <c r="AR49" s="75"/>
      <c r="AS49" s="75"/>
      <c r="AT49" s="31">
        <f t="shared" si="14"/>
        <v>26.242185433844405</v>
      </c>
      <c r="AU49" s="31">
        <f t="shared" si="15"/>
        <v>190.28571428571428</v>
      </c>
      <c r="AV49" s="27">
        <f t="shared" si="20"/>
        <v>3676.4994425863993</v>
      </c>
      <c r="AW49" s="27">
        <f t="shared" si="16"/>
        <v>3474.928571428571</v>
      </c>
      <c r="AX49" s="27">
        <f t="shared" si="17"/>
        <v>1.058007198425653</v>
      </c>
      <c r="AY49" s="27">
        <f t="shared" si="18"/>
        <v>124.07087115782815</v>
      </c>
      <c r="AZ49" s="27">
        <f t="shared" si="19"/>
        <v>0.9479197717497766</v>
      </c>
    </row>
    <row r="50" spans="1:52" ht="12.75">
      <c r="A50" s="9" t="s">
        <v>71</v>
      </c>
      <c r="B50" s="79">
        <v>33793</v>
      </c>
      <c r="C50" s="46" t="s">
        <v>26</v>
      </c>
      <c r="D50" s="55">
        <v>33800</v>
      </c>
      <c r="E50" s="9">
        <v>434242</v>
      </c>
      <c r="F50" s="9">
        <v>460</v>
      </c>
      <c r="G50" s="8">
        <v>0.0208</v>
      </c>
      <c r="H50" s="8">
        <v>0.0109</v>
      </c>
      <c r="I50" s="32">
        <v>0.0303</v>
      </c>
      <c r="J50" s="32">
        <v>0.155</v>
      </c>
      <c r="K50" s="74">
        <v>1.815</v>
      </c>
      <c r="L50" s="74">
        <v>0.626</v>
      </c>
      <c r="M50" s="74">
        <v>0.15</v>
      </c>
      <c r="N50" s="74">
        <v>1.11</v>
      </c>
      <c r="O50" s="74">
        <v>0.8</v>
      </c>
      <c r="P50" s="74">
        <v>2.03</v>
      </c>
      <c r="Q50" s="74">
        <v>16.36</v>
      </c>
      <c r="R50" s="74">
        <v>2.67</v>
      </c>
      <c r="S50" s="8">
        <v>27.06</v>
      </c>
      <c r="T50" s="8">
        <v>5.83</v>
      </c>
      <c r="U50" s="9">
        <v>8</v>
      </c>
      <c r="V50" s="9">
        <v>32</v>
      </c>
      <c r="AB50" s="29">
        <f t="shared" si="0"/>
        <v>2.441</v>
      </c>
      <c r="AC50" s="75">
        <f t="shared" si="1"/>
        <v>0.7428571428571429</v>
      </c>
      <c r="AD50" s="75">
        <f t="shared" si="2"/>
        <v>0.39636363636363636</v>
      </c>
      <c r="AE50" s="75">
        <f t="shared" si="3"/>
        <v>3.3666666666666663</v>
      </c>
      <c r="AF50" s="75">
        <f t="shared" si="4"/>
        <v>22.142857142857142</v>
      </c>
      <c r="AG50" s="75">
        <f t="shared" si="5"/>
        <v>129.64285714285714</v>
      </c>
      <c r="AH50" s="75">
        <f t="shared" si="6"/>
        <v>44.714285714285715</v>
      </c>
      <c r="AI50" s="75">
        <f t="shared" si="7"/>
        <v>14.516129032258066</v>
      </c>
      <c r="AJ50" s="75">
        <f t="shared" si="8"/>
        <v>28.461538461538463</v>
      </c>
      <c r="AK50" s="75">
        <f t="shared" si="9"/>
        <v>40</v>
      </c>
      <c r="AL50" s="75">
        <f t="shared" si="10"/>
        <v>169.16666666666666</v>
      </c>
      <c r="AM50" s="75">
        <f t="shared" si="11"/>
        <v>711.304347826087</v>
      </c>
      <c r="AN50" s="75">
        <f t="shared" si="12"/>
        <v>166.875</v>
      </c>
      <c r="AO50" s="75">
        <f t="shared" si="13"/>
        <v>773.1428571428571</v>
      </c>
      <c r="AP50" s="75"/>
      <c r="AQ50" s="75"/>
      <c r="AR50" s="75"/>
      <c r="AS50" s="75"/>
      <c r="AT50" s="31">
        <f t="shared" si="14"/>
        <v>1.4791083881682072</v>
      </c>
      <c r="AU50" s="31">
        <f t="shared" si="15"/>
        <v>174.35714285714286</v>
      </c>
      <c r="AV50" s="27">
        <f t="shared" si="20"/>
        <v>1078.5754100971492</v>
      </c>
      <c r="AW50" s="27">
        <f t="shared" si="16"/>
        <v>984.7321428571429</v>
      </c>
      <c r="AX50" s="27">
        <f t="shared" si="17"/>
        <v>1.0952982675753078</v>
      </c>
      <c r="AY50" s="27">
        <f t="shared" si="18"/>
        <v>-35.79958990285081</v>
      </c>
      <c r="AZ50" s="27">
        <f t="shared" si="19"/>
        <v>0.9200167100485235</v>
      </c>
    </row>
    <row r="51" spans="1:52" ht="12.75">
      <c r="A51" s="9" t="s">
        <v>72</v>
      </c>
      <c r="B51" s="55">
        <v>33800</v>
      </c>
      <c r="C51" s="46" t="s">
        <v>26</v>
      </c>
      <c r="D51" s="55">
        <v>33807</v>
      </c>
      <c r="E51" s="9">
        <v>434245</v>
      </c>
      <c r="F51" s="9">
        <v>1750</v>
      </c>
      <c r="G51" s="8">
        <v>0.0109</v>
      </c>
      <c r="H51" s="8">
        <v>0.0055</v>
      </c>
      <c r="I51" s="32">
        <v>0.0224</v>
      </c>
      <c r="J51" s="32">
        <v>0.099</v>
      </c>
      <c r="K51" s="74">
        <v>0.4</v>
      </c>
      <c r="L51" s="74">
        <v>0.381</v>
      </c>
      <c r="M51" s="74">
        <v>0.01</v>
      </c>
      <c r="N51" s="74">
        <v>0.33</v>
      </c>
      <c r="O51" s="74">
        <v>0.65</v>
      </c>
      <c r="P51" s="74">
        <v>0.59</v>
      </c>
      <c r="Q51" s="74">
        <v>4.52</v>
      </c>
      <c r="R51" s="74">
        <v>0.7</v>
      </c>
      <c r="S51" s="8">
        <v>6.92</v>
      </c>
      <c r="T51" s="8">
        <v>6.19</v>
      </c>
      <c r="U51" s="9">
        <v>9</v>
      </c>
      <c r="V51" s="9">
        <v>11</v>
      </c>
      <c r="AB51" s="29">
        <f t="shared" si="0"/>
        <v>0.781</v>
      </c>
      <c r="AC51" s="75">
        <f t="shared" si="1"/>
        <v>0.3892857142857143</v>
      </c>
      <c r="AD51" s="75">
        <f t="shared" si="2"/>
        <v>0.19999999999999998</v>
      </c>
      <c r="AE51" s="75">
        <f t="shared" si="3"/>
        <v>2.4888888888888885</v>
      </c>
      <c r="AF51" s="75">
        <f t="shared" si="4"/>
        <v>14.142857142857142</v>
      </c>
      <c r="AG51" s="75">
        <f t="shared" si="5"/>
        <v>28.571428571428573</v>
      </c>
      <c r="AH51" s="75">
        <f t="shared" si="6"/>
        <v>27.214285714285715</v>
      </c>
      <c r="AI51" s="75">
        <f t="shared" si="7"/>
        <v>0.967741935483871</v>
      </c>
      <c r="AJ51" s="75">
        <f t="shared" si="8"/>
        <v>8.461538461538462</v>
      </c>
      <c r="AK51" s="75">
        <f t="shared" si="9"/>
        <v>32.5</v>
      </c>
      <c r="AL51" s="75">
        <f t="shared" si="10"/>
        <v>49.166666666666664</v>
      </c>
      <c r="AM51" s="75">
        <f t="shared" si="11"/>
        <v>196.52173913043478</v>
      </c>
      <c r="AN51" s="75">
        <f t="shared" si="12"/>
        <v>43.75</v>
      </c>
      <c r="AO51" s="75">
        <f t="shared" si="13"/>
        <v>197.7142857142857</v>
      </c>
      <c r="AP51" s="75"/>
      <c r="AQ51" s="75"/>
      <c r="AR51" s="75"/>
      <c r="AS51" s="75"/>
      <c r="AT51" s="31">
        <f t="shared" si="14"/>
        <v>0.6456542290346549</v>
      </c>
      <c r="AU51" s="31">
        <f t="shared" si="15"/>
        <v>55.78571428571429</v>
      </c>
      <c r="AV51" s="27">
        <f t="shared" si="20"/>
        <v>315.2213728300685</v>
      </c>
      <c r="AW51" s="27">
        <f t="shared" si="16"/>
        <v>268.67857142857144</v>
      </c>
      <c r="AX51" s="27">
        <f t="shared" si="17"/>
        <v>1.1732285576554455</v>
      </c>
      <c r="AY51" s="27">
        <f t="shared" si="18"/>
        <v>17.971372830068447</v>
      </c>
      <c r="AZ51" s="27">
        <f t="shared" si="19"/>
        <v>0.9939683337521992</v>
      </c>
    </row>
    <row r="52" spans="1:52" ht="12.75">
      <c r="A52" s="9" t="s">
        <v>73</v>
      </c>
      <c r="B52" s="55">
        <v>33807</v>
      </c>
      <c r="C52" s="46" t="s">
        <v>26</v>
      </c>
      <c r="D52" s="55">
        <v>33814</v>
      </c>
      <c r="E52" s="9">
        <v>436677</v>
      </c>
      <c r="F52" s="9">
        <v>950</v>
      </c>
      <c r="G52" s="8">
        <v>0.018</v>
      </c>
      <c r="H52" s="8">
        <v>0.0082</v>
      </c>
      <c r="I52" s="32">
        <v>0.039</v>
      </c>
      <c r="J52" s="32">
        <v>0.085</v>
      </c>
      <c r="K52" s="74">
        <v>0.018</v>
      </c>
      <c r="L52" s="74">
        <v>0.495</v>
      </c>
      <c r="M52" s="74">
        <v>0.005</v>
      </c>
      <c r="N52" s="74">
        <v>0.81</v>
      </c>
      <c r="O52" s="74">
        <v>0.94</v>
      </c>
      <c r="P52" s="74">
        <v>2.17</v>
      </c>
      <c r="Q52" s="74">
        <v>17.33</v>
      </c>
      <c r="R52" s="74">
        <v>2.2</v>
      </c>
      <c r="S52" s="8">
        <v>36.89</v>
      </c>
      <c r="T52" s="8">
        <v>4.675</v>
      </c>
      <c r="U52" s="9">
        <v>16</v>
      </c>
      <c r="V52" s="9">
        <v>100</v>
      </c>
      <c r="AB52" s="29">
        <f t="shared" si="0"/>
        <v>0.513</v>
      </c>
      <c r="AC52" s="75">
        <f t="shared" si="1"/>
        <v>0.6428571428571428</v>
      </c>
      <c r="AD52" s="75">
        <f t="shared" si="2"/>
        <v>0.2981818181818182</v>
      </c>
      <c r="AE52" s="75">
        <f t="shared" si="3"/>
        <v>4.333333333333333</v>
      </c>
      <c r="AF52" s="75">
        <f t="shared" si="4"/>
        <v>12.142857142857144</v>
      </c>
      <c r="AG52" s="75">
        <f t="shared" si="5"/>
        <v>1.2857142857142856</v>
      </c>
      <c r="AH52" s="75">
        <f t="shared" si="6"/>
        <v>35.35714285714286</v>
      </c>
      <c r="AI52" s="75">
        <f t="shared" si="7"/>
        <v>0.4838709677419355</v>
      </c>
      <c r="AJ52" s="75">
        <f t="shared" si="8"/>
        <v>20.76923076923077</v>
      </c>
      <c r="AK52" s="75">
        <f t="shared" si="9"/>
        <v>47</v>
      </c>
      <c r="AL52" s="75">
        <f t="shared" si="10"/>
        <v>180.83333333333331</v>
      </c>
      <c r="AM52" s="75">
        <f t="shared" si="11"/>
        <v>753.4782608695651</v>
      </c>
      <c r="AN52" s="75">
        <f t="shared" si="12"/>
        <v>137.5</v>
      </c>
      <c r="AO52" s="75">
        <f t="shared" si="13"/>
        <v>1054</v>
      </c>
      <c r="AP52" s="75"/>
      <c r="AQ52" s="75"/>
      <c r="AR52" s="75"/>
      <c r="AS52" s="75"/>
      <c r="AT52" s="31">
        <f t="shared" si="14"/>
        <v>21.134890398366483</v>
      </c>
      <c r="AU52" s="31">
        <f t="shared" si="15"/>
        <v>36.642857142857146</v>
      </c>
      <c r="AV52" s="27">
        <f t="shared" si="20"/>
        <v>1003.3665392578434</v>
      </c>
      <c r="AW52" s="27">
        <f t="shared" si="16"/>
        <v>1226.857142857143</v>
      </c>
      <c r="AX52" s="27">
        <f t="shared" si="17"/>
        <v>0.8178348596652194</v>
      </c>
      <c r="AY52" s="27">
        <f t="shared" si="18"/>
        <v>-224.77631788501367</v>
      </c>
      <c r="AZ52" s="27">
        <f t="shared" si="19"/>
        <v>0.7148750103126804</v>
      </c>
    </row>
    <row r="53" spans="1:52" ht="12.75">
      <c r="A53" s="9" t="s">
        <v>74</v>
      </c>
      <c r="B53" s="55">
        <v>33814</v>
      </c>
      <c r="C53" s="46" t="s">
        <v>26</v>
      </c>
      <c r="D53" s="55">
        <v>33821</v>
      </c>
      <c r="E53" s="9">
        <v>436680</v>
      </c>
      <c r="F53" s="9">
        <v>2000</v>
      </c>
      <c r="G53" s="8">
        <v>0.0069</v>
      </c>
      <c r="H53" s="8">
        <v>0.0046</v>
      </c>
      <c r="I53" s="32">
        <v>0.0352</v>
      </c>
      <c r="J53" s="32">
        <v>0.0463</v>
      </c>
      <c r="K53" s="74">
        <v>0.016</v>
      </c>
      <c r="L53" s="74">
        <v>0.206</v>
      </c>
      <c r="M53" s="74">
        <v>0.014</v>
      </c>
      <c r="N53" s="74">
        <v>0.31</v>
      </c>
      <c r="O53" s="74">
        <v>0.34</v>
      </c>
      <c r="P53" s="74">
        <v>0.62</v>
      </c>
      <c r="Q53" s="74">
        <v>4.62</v>
      </c>
      <c r="R53" s="74">
        <v>0.77</v>
      </c>
      <c r="S53" s="8">
        <v>7.43</v>
      </c>
      <c r="T53" s="8">
        <v>5.88</v>
      </c>
      <c r="U53" s="9">
        <v>8</v>
      </c>
      <c r="V53" s="9">
        <v>28</v>
      </c>
      <c r="AB53" s="29">
        <f t="shared" si="0"/>
        <v>0.22199999999999998</v>
      </c>
      <c r="AC53" s="75">
        <f t="shared" si="1"/>
        <v>0.24642857142857144</v>
      </c>
      <c r="AD53" s="75">
        <f t="shared" si="2"/>
        <v>0.16727272727272727</v>
      </c>
      <c r="AE53" s="75">
        <f t="shared" si="3"/>
        <v>3.911111111111112</v>
      </c>
      <c r="AF53" s="75">
        <f t="shared" si="4"/>
        <v>6.614285714285714</v>
      </c>
      <c r="AG53" s="75">
        <f t="shared" si="5"/>
        <v>1.142857142857143</v>
      </c>
      <c r="AH53" s="75">
        <f t="shared" si="6"/>
        <v>14.714285714285714</v>
      </c>
      <c r="AI53" s="75">
        <f t="shared" si="7"/>
        <v>1.3548387096774195</v>
      </c>
      <c r="AJ53" s="75">
        <f t="shared" si="8"/>
        <v>7.948717948717949</v>
      </c>
      <c r="AK53" s="75">
        <f t="shared" si="9"/>
        <v>17</v>
      </c>
      <c r="AL53" s="75">
        <f t="shared" si="10"/>
        <v>51.666666666666664</v>
      </c>
      <c r="AM53" s="75">
        <f t="shared" si="11"/>
        <v>200.8695652173913</v>
      </c>
      <c r="AN53" s="75">
        <f t="shared" si="12"/>
        <v>48.125</v>
      </c>
      <c r="AO53" s="75">
        <f t="shared" si="13"/>
        <v>212.28571428571428</v>
      </c>
      <c r="AP53" s="75"/>
      <c r="AQ53" s="75"/>
      <c r="AR53" s="75"/>
      <c r="AS53" s="75"/>
      <c r="AT53" s="31">
        <f t="shared" si="14"/>
        <v>1.3182567385564075</v>
      </c>
      <c r="AU53" s="31">
        <f t="shared" si="15"/>
        <v>15.857142857142856</v>
      </c>
      <c r="AV53" s="27">
        <f t="shared" si="20"/>
        <v>278.62780697563306</v>
      </c>
      <c r="AW53" s="27">
        <f t="shared" si="16"/>
        <v>275.125</v>
      </c>
      <c r="AX53" s="27">
        <f t="shared" si="17"/>
        <v>1.0127316927783119</v>
      </c>
      <c r="AY53" s="27">
        <f t="shared" si="18"/>
        <v>2.3599498327758965</v>
      </c>
      <c r="AZ53" s="27">
        <f t="shared" si="19"/>
        <v>0.9462227163672539</v>
      </c>
    </row>
    <row r="54" spans="1:52" ht="12.75">
      <c r="A54" s="9" t="s">
        <v>75</v>
      </c>
      <c r="B54" s="55">
        <v>33821</v>
      </c>
      <c r="C54" s="46" t="s">
        <v>26</v>
      </c>
      <c r="D54" s="55">
        <v>33828</v>
      </c>
      <c r="E54" s="9">
        <v>437665</v>
      </c>
      <c r="F54" s="9">
        <v>2150</v>
      </c>
      <c r="G54" s="8">
        <v>0.0073</v>
      </c>
      <c r="H54" s="8">
        <v>0.0032</v>
      </c>
      <c r="I54" s="32">
        <v>0.02</v>
      </c>
      <c r="J54" s="32">
        <v>0.03</v>
      </c>
      <c r="K54" s="74">
        <v>0.054</v>
      </c>
      <c r="L54" s="74">
        <v>0.308</v>
      </c>
      <c r="M54" s="74">
        <v>0.005</v>
      </c>
      <c r="N54" s="74">
        <v>0.32</v>
      </c>
      <c r="O54" s="74">
        <v>0.38</v>
      </c>
      <c r="P54" s="74">
        <v>0.76</v>
      </c>
      <c r="Q54" s="74">
        <v>6.27</v>
      </c>
      <c r="R54" s="74">
        <v>1.02</v>
      </c>
      <c r="S54" s="8">
        <v>10.03</v>
      </c>
      <c r="T54" s="8">
        <v>4.623</v>
      </c>
      <c r="U54" s="9">
        <v>14</v>
      </c>
      <c r="V54" s="9">
        <v>49</v>
      </c>
      <c r="AB54" s="29">
        <f t="shared" si="0"/>
        <v>0.362</v>
      </c>
      <c r="AC54" s="75">
        <f t="shared" si="1"/>
        <v>0.26071428571428573</v>
      </c>
      <c r="AD54" s="75">
        <f t="shared" si="2"/>
        <v>0.11636363636363638</v>
      </c>
      <c r="AE54" s="75">
        <f t="shared" si="3"/>
        <v>2.2222222222222223</v>
      </c>
      <c r="AF54" s="75">
        <f t="shared" si="4"/>
        <v>4.285714285714286</v>
      </c>
      <c r="AG54" s="75">
        <f t="shared" si="5"/>
        <v>3.857142857142857</v>
      </c>
      <c r="AH54" s="75">
        <f t="shared" si="6"/>
        <v>22</v>
      </c>
      <c r="AI54" s="75">
        <f t="shared" si="7"/>
        <v>0.4838709677419355</v>
      </c>
      <c r="AJ54" s="75">
        <f t="shared" si="8"/>
        <v>8.205128205128204</v>
      </c>
      <c r="AK54" s="75">
        <f t="shared" si="9"/>
        <v>19</v>
      </c>
      <c r="AL54" s="75">
        <f t="shared" si="10"/>
        <v>63.333333333333336</v>
      </c>
      <c r="AM54" s="75">
        <f t="shared" si="11"/>
        <v>272.6086956521739</v>
      </c>
      <c r="AN54" s="75">
        <f t="shared" si="12"/>
        <v>63.75</v>
      </c>
      <c r="AO54" s="75">
        <f t="shared" si="13"/>
        <v>286.57142857142856</v>
      </c>
      <c r="AP54" s="75"/>
      <c r="AQ54" s="75"/>
      <c r="AR54" s="75"/>
      <c r="AS54" s="75"/>
      <c r="AT54" s="31">
        <f t="shared" si="14"/>
        <v>23.8231946935869</v>
      </c>
      <c r="AU54" s="31">
        <f t="shared" si="15"/>
        <v>25.857142857142858</v>
      </c>
      <c r="AV54" s="27">
        <f t="shared" si="20"/>
        <v>367.00430004777826</v>
      </c>
      <c r="AW54" s="27">
        <f t="shared" si="16"/>
        <v>372.32142857142856</v>
      </c>
      <c r="AX54" s="27">
        <f t="shared" si="17"/>
        <v>0.9857189833417546</v>
      </c>
      <c r="AY54" s="27">
        <f t="shared" si="18"/>
        <v>-9.17427138079313</v>
      </c>
      <c r="AZ54" s="27">
        <f t="shared" si="19"/>
        <v>0.9512766049677055</v>
      </c>
    </row>
    <row r="55" spans="1:52" ht="12.75">
      <c r="A55" s="9" t="s">
        <v>76</v>
      </c>
      <c r="B55" s="55">
        <v>33828</v>
      </c>
      <c r="C55" s="46" t="s">
        <v>26</v>
      </c>
      <c r="D55" s="55">
        <v>33835</v>
      </c>
      <c r="E55" s="9">
        <v>437668</v>
      </c>
      <c r="F55" s="9">
        <v>2000</v>
      </c>
      <c r="G55" s="8">
        <v>0.006</v>
      </c>
      <c r="H55" s="8">
        <v>0.0027</v>
      </c>
      <c r="I55" s="32">
        <v>0.02</v>
      </c>
      <c r="J55" s="32">
        <v>0.03</v>
      </c>
      <c r="K55" s="74">
        <v>0.088</v>
      </c>
      <c r="L55" s="74">
        <v>0.299</v>
      </c>
      <c r="M55" s="74">
        <v>0.005</v>
      </c>
      <c r="N55" s="74">
        <v>0.28</v>
      </c>
      <c r="O55" s="74">
        <v>0.35</v>
      </c>
      <c r="P55" s="74">
        <v>0.61</v>
      </c>
      <c r="Q55" s="74">
        <v>4.93</v>
      </c>
      <c r="R55" s="74">
        <v>0.77</v>
      </c>
      <c r="S55" s="8">
        <v>7.67</v>
      </c>
      <c r="T55" s="8">
        <v>4.875</v>
      </c>
      <c r="U55" s="9">
        <v>13</v>
      </c>
      <c r="V55" s="9">
        <v>34</v>
      </c>
      <c r="AB55" s="29">
        <f t="shared" si="0"/>
        <v>0.387</v>
      </c>
      <c r="AC55" s="75">
        <f t="shared" si="1"/>
        <v>0.2142857142857143</v>
      </c>
      <c r="AD55" s="75">
        <f t="shared" si="2"/>
        <v>0.09818181818181818</v>
      </c>
      <c r="AE55" s="75">
        <f t="shared" si="3"/>
        <v>2.2222222222222223</v>
      </c>
      <c r="AF55" s="75">
        <f t="shared" si="4"/>
        <v>4.285714285714286</v>
      </c>
      <c r="AG55" s="75">
        <f t="shared" si="5"/>
        <v>6.285714285714285</v>
      </c>
      <c r="AH55" s="75">
        <f t="shared" si="6"/>
        <v>21.357142857142854</v>
      </c>
      <c r="AI55" s="75">
        <f t="shared" si="7"/>
        <v>0.4838709677419355</v>
      </c>
      <c r="AJ55" s="75">
        <f t="shared" si="8"/>
        <v>7.179487179487181</v>
      </c>
      <c r="AK55" s="75">
        <f t="shared" si="9"/>
        <v>17.499999999999996</v>
      </c>
      <c r="AL55" s="75">
        <f t="shared" si="10"/>
        <v>50.833333333333336</v>
      </c>
      <c r="AM55" s="75">
        <f t="shared" si="11"/>
        <v>214.34782608695653</v>
      </c>
      <c r="AN55" s="75">
        <f t="shared" si="12"/>
        <v>48.125</v>
      </c>
      <c r="AO55" s="75">
        <f t="shared" si="13"/>
        <v>219.14285714285714</v>
      </c>
      <c r="AP55" s="75"/>
      <c r="AQ55" s="75"/>
      <c r="AR55" s="75"/>
      <c r="AS55" s="75"/>
      <c r="AT55" s="31">
        <f t="shared" si="14"/>
        <v>13.335214321633245</v>
      </c>
      <c r="AU55" s="31">
        <f t="shared" si="15"/>
        <v>27.64285714285714</v>
      </c>
      <c r="AV55" s="27">
        <f t="shared" si="20"/>
        <v>296.14636088549133</v>
      </c>
      <c r="AW55" s="27">
        <f t="shared" si="16"/>
        <v>288.625</v>
      </c>
      <c r="AX55" s="27">
        <f t="shared" si="17"/>
        <v>1.0260592841420229</v>
      </c>
      <c r="AY55" s="27">
        <f t="shared" si="18"/>
        <v>1.2356465997770556</v>
      </c>
      <c r="AZ55" s="27">
        <f t="shared" si="19"/>
        <v>0.9781191542429568</v>
      </c>
    </row>
    <row r="56" spans="1:52" ht="12.75">
      <c r="A56" s="9" t="s">
        <v>77</v>
      </c>
      <c r="B56" s="55">
        <v>33835</v>
      </c>
      <c r="C56" s="46" t="s">
        <v>26</v>
      </c>
      <c r="D56" s="55">
        <v>33842</v>
      </c>
      <c r="E56" s="9">
        <v>437671</v>
      </c>
      <c r="F56" s="9">
        <v>1670</v>
      </c>
      <c r="G56" s="8">
        <v>0.0223</v>
      </c>
      <c r="H56" s="8">
        <v>0.0049</v>
      </c>
      <c r="I56" s="32">
        <v>0.0329</v>
      </c>
      <c r="J56" s="32">
        <v>0.0491</v>
      </c>
      <c r="K56" s="74">
        <v>0.045</v>
      </c>
      <c r="L56" s="74">
        <v>0.606</v>
      </c>
      <c r="M56" s="74">
        <v>0.005</v>
      </c>
      <c r="N56" s="74">
        <v>0.27</v>
      </c>
      <c r="O56" s="74">
        <v>0.48</v>
      </c>
      <c r="P56" s="74">
        <v>0.7</v>
      </c>
      <c r="Q56" s="74">
        <v>5.54</v>
      </c>
      <c r="R56" s="74">
        <v>1.2</v>
      </c>
      <c r="S56" s="8">
        <v>0.61</v>
      </c>
      <c r="T56" s="8">
        <v>4.283</v>
      </c>
      <c r="U56" s="9">
        <v>13</v>
      </c>
      <c r="V56" s="9">
        <v>49</v>
      </c>
      <c r="AB56" s="29">
        <f t="shared" si="0"/>
        <v>0.651</v>
      </c>
      <c r="AC56" s="75">
        <f t="shared" si="1"/>
        <v>0.7964285714285714</v>
      </c>
      <c r="AD56" s="75">
        <f t="shared" si="2"/>
        <v>0.1781818181818182</v>
      </c>
      <c r="AE56" s="75">
        <f t="shared" si="3"/>
        <v>3.6555555555555554</v>
      </c>
      <c r="AF56" s="75">
        <f t="shared" si="4"/>
        <v>7.014285714285714</v>
      </c>
      <c r="AG56" s="75">
        <f t="shared" si="5"/>
        <v>3.2142857142857144</v>
      </c>
      <c r="AH56" s="75">
        <f t="shared" si="6"/>
        <v>43.285714285714285</v>
      </c>
      <c r="AI56" s="75">
        <f t="shared" si="7"/>
        <v>0.4838709677419355</v>
      </c>
      <c r="AJ56" s="75">
        <f t="shared" si="8"/>
        <v>6.923076923076923</v>
      </c>
      <c r="AK56" s="75">
        <f t="shared" si="9"/>
        <v>24</v>
      </c>
      <c r="AL56" s="75">
        <f t="shared" si="10"/>
        <v>58.33333333333333</v>
      </c>
      <c r="AM56" s="75">
        <f t="shared" si="11"/>
        <v>240.8695652173913</v>
      </c>
      <c r="AN56" s="75">
        <f t="shared" si="12"/>
        <v>75</v>
      </c>
      <c r="AO56" s="75">
        <f t="shared" si="13"/>
        <v>17.428571428571427</v>
      </c>
      <c r="AP56" s="75"/>
      <c r="AQ56" s="75"/>
      <c r="AR56" s="75"/>
      <c r="AS56" s="75"/>
      <c r="AT56" s="31">
        <f t="shared" si="14"/>
        <v>52.11947111050803</v>
      </c>
      <c r="AU56" s="31">
        <f t="shared" si="15"/>
        <v>46.5</v>
      </c>
      <c r="AV56" s="27">
        <f t="shared" si="20"/>
        <v>333.3402611880873</v>
      </c>
      <c r="AW56" s="27">
        <f t="shared" si="16"/>
        <v>135.7142857142857</v>
      </c>
      <c r="AX56" s="27">
        <f t="shared" si="17"/>
        <v>2.456191398228012</v>
      </c>
      <c r="AY56" s="27">
        <f t="shared" si="18"/>
        <v>194.41168975951584</v>
      </c>
      <c r="AZ56" s="27">
        <f t="shared" si="19"/>
        <v>13.820384889522453</v>
      </c>
    </row>
    <row r="57" spans="1:52" ht="12.75">
      <c r="A57" s="9" t="s">
        <v>78</v>
      </c>
      <c r="B57" s="55">
        <v>33842</v>
      </c>
      <c r="C57" s="46" t="s">
        <v>26</v>
      </c>
      <c r="D57" s="55">
        <v>33849</v>
      </c>
      <c r="E57" s="9">
        <v>437674</v>
      </c>
      <c r="F57" s="9">
        <v>3990</v>
      </c>
      <c r="G57" s="8">
        <v>0.006</v>
      </c>
      <c r="H57" s="8">
        <v>0.002</v>
      </c>
      <c r="I57" s="32">
        <v>0.02</v>
      </c>
      <c r="J57" s="32">
        <v>0.03</v>
      </c>
      <c r="K57" s="74">
        <v>0.012</v>
      </c>
      <c r="L57" s="74">
        <v>0.09</v>
      </c>
      <c r="M57" s="74">
        <v>0.005</v>
      </c>
      <c r="N57" s="74">
        <v>0.15</v>
      </c>
      <c r="O57" s="74">
        <v>0.13</v>
      </c>
      <c r="P57" s="74">
        <v>0.25</v>
      </c>
      <c r="Q57" s="74">
        <v>2.05</v>
      </c>
      <c r="R57" s="74">
        <v>0.38</v>
      </c>
      <c r="S57" s="8">
        <v>0.4</v>
      </c>
      <c r="T57" s="8">
        <v>5.1</v>
      </c>
      <c r="U57" s="9">
        <v>15</v>
      </c>
      <c r="V57" s="9">
        <v>15</v>
      </c>
      <c r="AB57" s="29">
        <f t="shared" si="0"/>
        <v>0.102</v>
      </c>
      <c r="AC57" s="75">
        <f t="shared" si="1"/>
        <v>0.2142857142857143</v>
      </c>
      <c r="AD57" s="75">
        <f t="shared" si="2"/>
        <v>0.07272727272727272</v>
      </c>
      <c r="AE57" s="75">
        <f t="shared" si="3"/>
        <v>2.2222222222222223</v>
      </c>
      <c r="AF57" s="75">
        <f t="shared" si="4"/>
        <v>4.285714285714286</v>
      </c>
      <c r="AG57" s="75">
        <f t="shared" si="5"/>
        <v>0.8571428571428572</v>
      </c>
      <c r="AH57" s="75">
        <f t="shared" si="6"/>
        <v>6.428571428571429</v>
      </c>
      <c r="AI57" s="75">
        <f t="shared" si="7"/>
        <v>0.4838709677419355</v>
      </c>
      <c r="AJ57" s="75">
        <f t="shared" si="8"/>
        <v>3.846153846153846</v>
      </c>
      <c r="AK57" s="75">
        <f t="shared" si="9"/>
        <v>6.500000000000001</v>
      </c>
      <c r="AL57" s="75">
        <f t="shared" si="10"/>
        <v>20.833333333333332</v>
      </c>
      <c r="AM57" s="75">
        <f t="shared" si="11"/>
        <v>89.13043478260869</v>
      </c>
      <c r="AN57" s="75">
        <f t="shared" si="12"/>
        <v>23.75</v>
      </c>
      <c r="AO57" s="75">
        <f t="shared" si="13"/>
        <v>11.428571428571429</v>
      </c>
      <c r="AP57" s="75"/>
      <c r="AQ57" s="75"/>
      <c r="AR57" s="75"/>
      <c r="AS57" s="75"/>
      <c r="AT57" s="31">
        <f t="shared" si="14"/>
        <v>7.943282347242825</v>
      </c>
      <c r="AU57" s="31">
        <f t="shared" si="15"/>
        <v>7.2857142857142865</v>
      </c>
      <c r="AV57" s="27">
        <f t="shared" si="20"/>
        <v>121.16706481923873</v>
      </c>
      <c r="AW57" s="27">
        <f t="shared" si="16"/>
        <v>41.60714285714286</v>
      </c>
      <c r="AX57" s="27">
        <f t="shared" si="17"/>
        <v>2.91216979823063</v>
      </c>
      <c r="AY57" s="27">
        <f t="shared" si="18"/>
        <v>78.70277910495301</v>
      </c>
      <c r="AZ57" s="27">
        <f t="shared" si="19"/>
        <v>7.79891304347826</v>
      </c>
    </row>
    <row r="58" spans="1:52" ht="12.75">
      <c r="A58" s="9" t="s">
        <v>79</v>
      </c>
      <c r="B58" s="55">
        <v>33849</v>
      </c>
      <c r="C58" s="46" t="s">
        <v>26</v>
      </c>
      <c r="D58" s="55">
        <v>33856</v>
      </c>
      <c r="E58" s="9">
        <v>438614</v>
      </c>
      <c r="F58" s="9">
        <v>3400</v>
      </c>
      <c r="G58" s="8">
        <v>0.006</v>
      </c>
      <c r="H58" s="8">
        <v>0.002</v>
      </c>
      <c r="I58" s="32">
        <v>0.02</v>
      </c>
      <c r="J58" s="32">
        <v>0.03</v>
      </c>
      <c r="K58" s="74">
        <v>0.054</v>
      </c>
      <c r="L58" s="74">
        <v>0.025</v>
      </c>
      <c r="M58" s="74">
        <v>0.005</v>
      </c>
      <c r="N58" s="74">
        <v>0.17</v>
      </c>
      <c r="O58" s="74">
        <v>0.29</v>
      </c>
      <c r="P58" s="74">
        <v>0.77</v>
      </c>
      <c r="Q58" s="74">
        <v>6.47</v>
      </c>
      <c r="R58" s="74">
        <v>0.67</v>
      </c>
      <c r="S58" s="8">
        <v>11.26</v>
      </c>
      <c r="T58" s="8">
        <v>5.46</v>
      </c>
      <c r="U58" s="9">
        <v>7</v>
      </c>
      <c r="V58" s="9">
        <v>39</v>
      </c>
      <c r="AB58" s="29">
        <f t="shared" si="0"/>
        <v>0.079</v>
      </c>
      <c r="AC58" s="75">
        <f t="shared" si="1"/>
        <v>0.2142857142857143</v>
      </c>
      <c r="AD58" s="75">
        <f t="shared" si="2"/>
        <v>0.07272727272727272</v>
      </c>
      <c r="AE58" s="75">
        <f t="shared" si="3"/>
        <v>2.2222222222222223</v>
      </c>
      <c r="AF58" s="75">
        <f t="shared" si="4"/>
        <v>4.285714285714286</v>
      </c>
      <c r="AG58" s="75">
        <f t="shared" si="5"/>
        <v>3.857142857142857</v>
      </c>
      <c r="AH58" s="75">
        <f t="shared" si="6"/>
        <v>1.7857142857142858</v>
      </c>
      <c r="AI58" s="75">
        <f t="shared" si="7"/>
        <v>0.4838709677419355</v>
      </c>
      <c r="AJ58" s="75">
        <f t="shared" si="8"/>
        <v>4.3589743589743595</v>
      </c>
      <c r="AK58" s="75">
        <f t="shared" si="9"/>
        <v>14.499999999999998</v>
      </c>
      <c r="AL58" s="75">
        <f t="shared" si="10"/>
        <v>64.16666666666666</v>
      </c>
      <c r="AM58" s="75">
        <f t="shared" si="11"/>
        <v>281.30434782608694</v>
      </c>
      <c r="AN58" s="75">
        <f t="shared" si="12"/>
        <v>41.875</v>
      </c>
      <c r="AO58" s="75">
        <f t="shared" si="13"/>
        <v>321.7142857142857</v>
      </c>
      <c r="AP58" s="75"/>
      <c r="AQ58" s="75"/>
      <c r="AR58" s="75"/>
      <c r="AS58" s="75"/>
      <c r="AT58" s="31">
        <f t="shared" si="14"/>
        <v>3.467368504525317</v>
      </c>
      <c r="AU58" s="31">
        <f t="shared" si="15"/>
        <v>5.642857142857143</v>
      </c>
      <c r="AV58" s="27">
        <f t="shared" si="20"/>
        <v>368.1871317088708</v>
      </c>
      <c r="AW58" s="27">
        <f t="shared" si="16"/>
        <v>365.375</v>
      </c>
      <c r="AX58" s="27">
        <f t="shared" si="17"/>
        <v>1.007696563007515</v>
      </c>
      <c r="AY58" s="27">
        <f t="shared" si="18"/>
        <v>-1.0450111482720104</v>
      </c>
      <c r="AZ58" s="27">
        <f t="shared" si="19"/>
        <v>0.8743918449301104</v>
      </c>
    </row>
    <row r="59" spans="1:52" ht="12.75">
      <c r="A59" s="9" t="s">
        <v>88</v>
      </c>
      <c r="B59" s="55">
        <v>33856</v>
      </c>
      <c r="C59" s="46" t="s">
        <v>26</v>
      </c>
      <c r="D59" s="55">
        <v>33863</v>
      </c>
      <c r="E59" s="9">
        <v>438617</v>
      </c>
      <c r="F59" s="9">
        <v>1250</v>
      </c>
      <c r="G59" s="8"/>
      <c r="H59" s="8"/>
      <c r="I59" s="32"/>
      <c r="J59" s="32"/>
      <c r="K59" s="74">
        <v>0.337</v>
      </c>
      <c r="L59" s="74">
        <v>1.184</v>
      </c>
      <c r="M59" s="74">
        <v>0.005</v>
      </c>
      <c r="N59" s="74"/>
      <c r="O59" s="74"/>
      <c r="P59" s="74"/>
      <c r="Q59" s="74"/>
      <c r="R59" s="74">
        <v>1.99</v>
      </c>
      <c r="S59" s="8">
        <v>25.35</v>
      </c>
      <c r="T59" s="8">
        <v>4.428</v>
      </c>
      <c r="U59" s="9">
        <v>8</v>
      </c>
      <c r="V59" s="9">
        <v>108</v>
      </c>
      <c r="AB59" s="29">
        <f t="shared" si="0"/>
        <v>1.521</v>
      </c>
      <c r="AC59" s="75"/>
      <c r="AD59" s="75"/>
      <c r="AE59" s="75"/>
      <c r="AF59" s="75"/>
      <c r="AG59" s="75">
        <f t="shared" si="5"/>
        <v>24.071428571428573</v>
      </c>
      <c r="AH59" s="75">
        <f t="shared" si="6"/>
        <v>84.57142857142856</v>
      </c>
      <c r="AI59" s="75">
        <f t="shared" si="7"/>
        <v>0.4838709677419355</v>
      </c>
      <c r="AJ59" s="75"/>
      <c r="AK59" s="75"/>
      <c r="AL59" s="75"/>
      <c r="AM59" s="75"/>
      <c r="AN59" s="75">
        <f t="shared" si="12"/>
        <v>124.375</v>
      </c>
      <c r="AO59" s="75">
        <f t="shared" si="13"/>
        <v>724.2857142857143</v>
      </c>
      <c r="AP59" s="75"/>
      <c r="AQ59" s="75"/>
      <c r="AR59" s="75"/>
      <c r="AS59" s="75"/>
      <c r="AT59" s="31">
        <f t="shared" si="14"/>
        <v>37.325015779572084</v>
      </c>
      <c r="AU59" s="31">
        <f t="shared" si="15"/>
        <v>108.64285714285712</v>
      </c>
      <c r="AV59" s="27"/>
      <c r="AW59" s="27"/>
      <c r="AX59" s="27"/>
      <c r="AY59" s="27"/>
      <c r="AZ59" s="27"/>
    </row>
    <row r="60" spans="1:52" ht="12.75">
      <c r="A60" s="9" t="s">
        <v>80</v>
      </c>
      <c r="B60" s="55">
        <v>33863</v>
      </c>
      <c r="C60" s="46" t="s">
        <v>26</v>
      </c>
      <c r="D60" s="55">
        <v>33870</v>
      </c>
      <c r="E60" s="9">
        <v>438620</v>
      </c>
      <c r="F60" s="9">
        <v>2850</v>
      </c>
      <c r="G60" s="8">
        <v>0.0112</v>
      </c>
      <c r="H60" s="8">
        <v>0.0067</v>
      </c>
      <c r="I60" s="32">
        <v>0.0324</v>
      </c>
      <c r="J60" s="32">
        <v>0.03</v>
      </c>
      <c r="K60" s="74">
        <v>0.108</v>
      </c>
      <c r="L60" s="74">
        <v>0.863</v>
      </c>
      <c r="M60" s="74">
        <v>0.005</v>
      </c>
      <c r="N60" s="74">
        <v>0.1</v>
      </c>
      <c r="O60" s="74">
        <v>0.66</v>
      </c>
      <c r="P60" s="74">
        <v>0.2</v>
      </c>
      <c r="Q60" s="74">
        <v>1.14</v>
      </c>
      <c r="R60" s="74">
        <v>0.8</v>
      </c>
      <c r="S60" s="8">
        <v>1.19</v>
      </c>
      <c r="T60" s="8">
        <v>4.624</v>
      </c>
      <c r="U60" s="9">
        <v>8</v>
      </c>
      <c r="V60" s="9">
        <v>24</v>
      </c>
      <c r="AB60" s="29">
        <f t="shared" si="0"/>
        <v>0.971</v>
      </c>
      <c r="AC60" s="75">
        <f t="shared" si="1"/>
        <v>0.4</v>
      </c>
      <c r="AD60" s="75">
        <f t="shared" si="2"/>
        <v>0.24363636363636365</v>
      </c>
      <c r="AE60" s="75">
        <f t="shared" si="3"/>
        <v>3.6</v>
      </c>
      <c r="AF60" s="75">
        <f t="shared" si="4"/>
        <v>4.285714285714286</v>
      </c>
      <c r="AG60" s="75">
        <f t="shared" si="5"/>
        <v>7.714285714285714</v>
      </c>
      <c r="AH60" s="75">
        <f t="shared" si="6"/>
        <v>61.642857142857146</v>
      </c>
      <c r="AI60" s="75">
        <f t="shared" si="7"/>
        <v>0.4838709677419355</v>
      </c>
      <c r="AJ60" s="75">
        <f t="shared" si="8"/>
        <v>2.5641025641025643</v>
      </c>
      <c r="AK60" s="75">
        <f t="shared" si="9"/>
        <v>33</v>
      </c>
      <c r="AL60" s="75">
        <f t="shared" si="10"/>
        <v>16.666666666666668</v>
      </c>
      <c r="AM60" s="75">
        <f t="shared" si="11"/>
        <v>49.565217391304344</v>
      </c>
      <c r="AN60" s="75">
        <f t="shared" si="12"/>
        <v>50</v>
      </c>
      <c r="AO60" s="75">
        <f t="shared" si="13"/>
        <v>33.99999999999999</v>
      </c>
      <c r="AP60" s="75"/>
      <c r="AQ60" s="75"/>
      <c r="AR60" s="75"/>
      <c r="AS60" s="75"/>
      <c r="AT60" s="31">
        <f t="shared" si="14"/>
        <v>23.76840286624879</v>
      </c>
      <c r="AU60" s="31">
        <f t="shared" si="15"/>
        <v>69.35714285714286</v>
      </c>
      <c r="AV60" s="27">
        <f t="shared" si="20"/>
        <v>109.5102723363593</v>
      </c>
      <c r="AW60" s="27">
        <f t="shared" si="16"/>
        <v>145.64285714285714</v>
      </c>
      <c r="AX60" s="27">
        <f t="shared" si="17"/>
        <v>0.751909667831795</v>
      </c>
      <c r="AY60" s="27">
        <f t="shared" si="18"/>
        <v>-43.84687052078357</v>
      </c>
      <c r="AZ60" s="27">
        <f t="shared" si="19"/>
        <v>1.4578005115089516</v>
      </c>
    </row>
    <row r="61" spans="1:52" ht="12.75">
      <c r="A61" s="9" t="s">
        <v>81</v>
      </c>
      <c r="B61" s="55">
        <v>33870</v>
      </c>
      <c r="C61" s="46" t="s">
        <v>26</v>
      </c>
      <c r="D61" s="55">
        <v>33877</v>
      </c>
      <c r="E61" s="9">
        <v>438623</v>
      </c>
      <c r="F61" s="9">
        <v>500</v>
      </c>
      <c r="G61" s="8">
        <v>0.118</v>
      </c>
      <c r="H61" s="8">
        <v>0.026</v>
      </c>
      <c r="I61" s="32">
        <v>0.2</v>
      </c>
      <c r="J61" s="32">
        <v>0.139</v>
      </c>
      <c r="K61" s="74">
        <v>0.994</v>
      </c>
      <c r="L61" s="74">
        <v>5.22</v>
      </c>
      <c r="M61" s="74">
        <v>0.005</v>
      </c>
      <c r="N61" s="74">
        <v>0.32</v>
      </c>
      <c r="O61" s="74">
        <v>4.26</v>
      </c>
      <c r="P61" s="74">
        <v>0.59</v>
      </c>
      <c r="Q61" s="74">
        <v>2.57</v>
      </c>
      <c r="R61" s="74">
        <v>3.32</v>
      </c>
      <c r="S61" s="8">
        <v>2.76</v>
      </c>
      <c r="T61" s="8">
        <v>3.819</v>
      </c>
      <c r="U61" s="9">
        <v>9</v>
      </c>
      <c r="V61" s="9">
        <v>114</v>
      </c>
      <c r="AB61" s="29">
        <f t="shared" si="0"/>
        <v>6.2139999999999995</v>
      </c>
      <c r="AC61" s="75">
        <f t="shared" si="1"/>
        <v>4.2142857142857135</v>
      </c>
      <c r="AD61" s="75">
        <f t="shared" si="2"/>
        <v>0.9454545454545454</v>
      </c>
      <c r="AE61" s="75">
        <f t="shared" si="3"/>
        <v>22.22222222222222</v>
      </c>
      <c r="AF61" s="75">
        <f t="shared" si="4"/>
        <v>19.857142857142858</v>
      </c>
      <c r="AG61" s="75">
        <f t="shared" si="5"/>
        <v>71</v>
      </c>
      <c r="AH61" s="75">
        <f t="shared" si="6"/>
        <v>372.85714285714283</v>
      </c>
      <c r="AI61" s="75">
        <f t="shared" si="7"/>
        <v>0.4838709677419355</v>
      </c>
      <c r="AJ61" s="75">
        <f t="shared" si="8"/>
        <v>8.205128205128204</v>
      </c>
      <c r="AK61" s="75">
        <f t="shared" si="9"/>
        <v>213</v>
      </c>
      <c r="AL61" s="75">
        <f t="shared" si="10"/>
        <v>49.166666666666664</v>
      </c>
      <c r="AM61" s="75">
        <f t="shared" si="11"/>
        <v>111.73913043478261</v>
      </c>
      <c r="AN61" s="75">
        <f t="shared" si="12"/>
        <v>207.5</v>
      </c>
      <c r="AO61" s="75">
        <f t="shared" si="13"/>
        <v>78.85714285714285</v>
      </c>
      <c r="AP61" s="75"/>
      <c r="AQ61" s="75"/>
      <c r="AR61" s="75"/>
      <c r="AS61" s="75"/>
      <c r="AT61" s="31">
        <f t="shared" si="14"/>
        <v>151.7050367459337</v>
      </c>
      <c r="AU61" s="31">
        <f t="shared" si="15"/>
        <v>443.85714285714283</v>
      </c>
      <c r="AV61" s="27">
        <f t="shared" si="20"/>
        <v>453.1109253065775</v>
      </c>
      <c r="AW61" s="27">
        <f t="shared" si="16"/>
        <v>659.2142857142858</v>
      </c>
      <c r="AX61" s="27">
        <f t="shared" si="17"/>
        <v>0.6873499787942446</v>
      </c>
      <c r="AY61" s="27">
        <f t="shared" si="18"/>
        <v>-277.1033604077083</v>
      </c>
      <c r="AZ61" s="27">
        <f t="shared" si="19"/>
        <v>1.4169817265280404</v>
      </c>
    </row>
    <row r="62" spans="1:52" ht="12.75">
      <c r="A62" s="9" t="s">
        <v>82</v>
      </c>
      <c r="B62" s="55">
        <v>33877</v>
      </c>
      <c r="C62" s="46" t="s">
        <v>26</v>
      </c>
      <c r="D62" s="55">
        <v>33884</v>
      </c>
      <c r="E62" s="9">
        <v>438626</v>
      </c>
      <c r="F62" s="9">
        <v>3550</v>
      </c>
      <c r="G62" s="8">
        <v>0.0255</v>
      </c>
      <c r="H62" s="8">
        <v>0.0027</v>
      </c>
      <c r="I62" s="32">
        <v>0.0242</v>
      </c>
      <c r="J62" s="32">
        <v>0.03</v>
      </c>
      <c r="K62" s="74">
        <v>0.085</v>
      </c>
      <c r="L62" s="74">
        <v>0.736</v>
      </c>
      <c r="M62" s="74">
        <v>0.005</v>
      </c>
      <c r="N62" s="74">
        <v>0.1</v>
      </c>
      <c r="O62" s="74">
        <v>0.18</v>
      </c>
      <c r="P62" s="74">
        <v>0.12</v>
      </c>
      <c r="Q62" s="74">
        <v>0.82</v>
      </c>
      <c r="R62" s="74">
        <v>0.91</v>
      </c>
      <c r="S62" s="8">
        <v>1.12</v>
      </c>
      <c r="T62" s="8">
        <v>4.299</v>
      </c>
      <c r="U62" s="9">
        <v>14</v>
      </c>
      <c r="V62" s="9">
        <v>28</v>
      </c>
      <c r="AB62" s="29">
        <f t="shared" si="0"/>
        <v>0.821</v>
      </c>
      <c r="AC62" s="75">
        <f t="shared" si="1"/>
        <v>0.9107142857142856</v>
      </c>
      <c r="AD62" s="75">
        <f t="shared" si="2"/>
        <v>0.09818181818181818</v>
      </c>
      <c r="AE62" s="75">
        <f t="shared" si="3"/>
        <v>2.688888888888889</v>
      </c>
      <c r="AF62" s="75">
        <f t="shared" si="4"/>
        <v>4.285714285714286</v>
      </c>
      <c r="AG62" s="75">
        <f t="shared" si="5"/>
        <v>6.071428571428572</v>
      </c>
      <c r="AH62" s="75">
        <f t="shared" si="6"/>
        <v>52.57142857142857</v>
      </c>
      <c r="AI62" s="75">
        <f t="shared" si="7"/>
        <v>0.4838709677419355</v>
      </c>
      <c r="AJ62" s="75">
        <f t="shared" si="8"/>
        <v>2.5641025641025643</v>
      </c>
      <c r="AK62" s="75">
        <f t="shared" si="9"/>
        <v>9</v>
      </c>
      <c r="AL62" s="75">
        <f t="shared" si="10"/>
        <v>10</v>
      </c>
      <c r="AM62" s="75">
        <f t="shared" si="11"/>
        <v>35.65217391304348</v>
      </c>
      <c r="AN62" s="75">
        <f t="shared" si="12"/>
        <v>56.875</v>
      </c>
      <c r="AO62" s="75">
        <f t="shared" si="13"/>
        <v>32</v>
      </c>
      <c r="AP62" s="75"/>
      <c r="AQ62" s="75"/>
      <c r="AR62" s="75"/>
      <c r="AS62" s="75"/>
      <c r="AT62" s="31">
        <f t="shared" si="14"/>
        <v>50.23425895223868</v>
      </c>
      <c r="AU62" s="31">
        <f t="shared" si="15"/>
        <v>58.64285714285714</v>
      </c>
      <c r="AV62" s="27">
        <f t="shared" si="20"/>
        <v>63.287705048574615</v>
      </c>
      <c r="AW62" s="27">
        <f t="shared" si="16"/>
        <v>141.44642857142856</v>
      </c>
      <c r="AX62" s="27">
        <f t="shared" si="17"/>
        <v>0.4474323295947707</v>
      </c>
      <c r="AY62" s="27">
        <f t="shared" si="18"/>
        <v>-84.23015209428252</v>
      </c>
      <c r="AZ62" s="27">
        <f t="shared" si="19"/>
        <v>1.1141304347826086</v>
      </c>
    </row>
    <row r="63" spans="1:52" ht="12.75">
      <c r="A63" s="9" t="s">
        <v>83</v>
      </c>
      <c r="B63" s="55">
        <v>33884</v>
      </c>
      <c r="C63" s="46" t="s">
        <v>26</v>
      </c>
      <c r="D63" s="55">
        <v>33891</v>
      </c>
      <c r="E63" s="9">
        <v>438629</v>
      </c>
      <c r="F63" s="9">
        <v>3100</v>
      </c>
      <c r="G63" s="8">
        <v>0.012</v>
      </c>
      <c r="H63" s="8">
        <v>0.0023</v>
      </c>
      <c r="I63" s="32">
        <v>0.038</v>
      </c>
      <c r="J63" s="32">
        <v>0.0338</v>
      </c>
      <c r="K63" s="74">
        <v>0.087</v>
      </c>
      <c r="L63" s="74">
        <v>0.192</v>
      </c>
      <c r="M63" s="74">
        <v>0.005</v>
      </c>
      <c r="N63" s="74">
        <v>0.74</v>
      </c>
      <c r="O63" s="74">
        <v>0.8</v>
      </c>
      <c r="P63" s="74">
        <v>2.23</v>
      </c>
      <c r="Q63" s="74">
        <v>18.13</v>
      </c>
      <c r="R63" s="74">
        <v>1.98</v>
      </c>
      <c r="S63" s="8">
        <v>31.7</v>
      </c>
      <c r="T63" s="8">
        <v>4.758</v>
      </c>
      <c r="U63" s="9">
        <v>14</v>
      </c>
      <c r="V63" s="9">
        <v>115</v>
      </c>
      <c r="AB63" s="29">
        <f t="shared" si="0"/>
        <v>0.279</v>
      </c>
      <c r="AC63" s="75">
        <f t="shared" si="1"/>
        <v>0.4285714285714286</v>
      </c>
      <c r="AD63" s="75">
        <f t="shared" si="2"/>
        <v>0.08363636363636363</v>
      </c>
      <c r="AE63" s="75">
        <f t="shared" si="3"/>
        <v>4.222222222222221</v>
      </c>
      <c r="AF63" s="75">
        <f t="shared" si="4"/>
        <v>4.828571428571427</v>
      </c>
      <c r="AG63" s="75">
        <f t="shared" si="5"/>
        <v>6.2142857142857135</v>
      </c>
      <c r="AH63" s="75">
        <f t="shared" si="6"/>
        <v>13.714285714285715</v>
      </c>
      <c r="AI63" s="75">
        <f t="shared" si="7"/>
        <v>0.4838709677419355</v>
      </c>
      <c r="AJ63" s="75">
        <f t="shared" si="8"/>
        <v>18.974358974358974</v>
      </c>
      <c r="AK63" s="75">
        <f t="shared" si="9"/>
        <v>40</v>
      </c>
      <c r="AL63" s="75">
        <f t="shared" si="10"/>
        <v>185.83333333333331</v>
      </c>
      <c r="AM63" s="75">
        <f t="shared" si="11"/>
        <v>788.2608695652174</v>
      </c>
      <c r="AN63" s="75">
        <f t="shared" si="12"/>
        <v>123.75</v>
      </c>
      <c r="AO63" s="75">
        <f t="shared" si="13"/>
        <v>905.7142857142857</v>
      </c>
      <c r="AP63" s="75"/>
      <c r="AQ63" s="75"/>
      <c r="AR63" s="75"/>
      <c r="AS63" s="75"/>
      <c r="AT63" s="31">
        <f t="shared" si="14"/>
        <v>17.45822152920504</v>
      </c>
      <c r="AU63" s="31">
        <f t="shared" si="15"/>
        <v>19.92857142857143</v>
      </c>
      <c r="AV63" s="27">
        <f t="shared" si="20"/>
        <v>1039.2828475871954</v>
      </c>
      <c r="AW63" s="27">
        <f t="shared" si="16"/>
        <v>1043.1785714285713</v>
      </c>
      <c r="AX63" s="27">
        <f t="shared" si="17"/>
        <v>0.9962655254353615</v>
      </c>
      <c r="AY63" s="27">
        <f t="shared" si="18"/>
        <v>-10.11000955566169</v>
      </c>
      <c r="AZ63" s="27">
        <f t="shared" si="19"/>
        <v>0.8703195720751612</v>
      </c>
    </row>
    <row r="64" spans="1:52" ht="12.75">
      <c r="A64" s="9" t="s">
        <v>84</v>
      </c>
      <c r="B64" s="55">
        <v>33891</v>
      </c>
      <c r="C64" s="46" t="s">
        <v>26</v>
      </c>
      <c r="D64" s="55">
        <v>33898</v>
      </c>
      <c r="E64" s="9">
        <v>442264</v>
      </c>
      <c r="F64" s="9">
        <v>1050</v>
      </c>
      <c r="G64" s="8">
        <v>0.006</v>
      </c>
      <c r="H64" s="8">
        <v>0.002</v>
      </c>
      <c r="I64" s="32">
        <v>0.0242</v>
      </c>
      <c r="J64" s="32">
        <v>0.0479</v>
      </c>
      <c r="K64" s="74">
        <v>0.01</v>
      </c>
      <c r="L64" s="74">
        <v>0.062</v>
      </c>
      <c r="M64" s="74">
        <v>0.005</v>
      </c>
      <c r="N64" s="74">
        <v>0.23</v>
      </c>
      <c r="O64" s="74">
        <v>0.28</v>
      </c>
      <c r="P64" s="74">
        <v>0.64</v>
      </c>
      <c r="Q64" s="74">
        <v>5.22</v>
      </c>
      <c r="R64" s="74">
        <v>0.8</v>
      </c>
      <c r="S64" s="8">
        <v>9.12</v>
      </c>
      <c r="T64" s="8">
        <v>4.826</v>
      </c>
      <c r="U64" s="9">
        <v>9</v>
      </c>
      <c r="V64" s="9">
        <v>44</v>
      </c>
      <c r="AB64" s="29">
        <f t="shared" si="0"/>
        <v>0.072</v>
      </c>
      <c r="AC64" s="75">
        <f t="shared" si="1"/>
        <v>0.2142857142857143</v>
      </c>
      <c r="AD64" s="75">
        <f t="shared" si="2"/>
        <v>0.07272727272727272</v>
      </c>
      <c r="AE64" s="75">
        <f t="shared" si="3"/>
        <v>2.688888888888889</v>
      </c>
      <c r="AF64" s="75">
        <f t="shared" si="4"/>
        <v>6.8428571428571425</v>
      </c>
      <c r="AG64" s="75">
        <f t="shared" si="5"/>
        <v>0.7142857142857143</v>
      </c>
      <c r="AH64" s="75">
        <f t="shared" si="6"/>
        <v>4.428571428571429</v>
      </c>
      <c r="AI64" s="75">
        <f t="shared" si="7"/>
        <v>0.4838709677419355</v>
      </c>
      <c r="AJ64" s="75">
        <f t="shared" si="8"/>
        <v>5.897435897435898</v>
      </c>
      <c r="AK64" s="75">
        <f t="shared" si="9"/>
        <v>14.000000000000002</v>
      </c>
      <c r="AL64" s="75">
        <f t="shared" si="10"/>
        <v>53.333333333333336</v>
      </c>
      <c r="AM64" s="75">
        <f t="shared" si="11"/>
        <v>226.9565217391304</v>
      </c>
      <c r="AN64" s="75">
        <f t="shared" si="12"/>
        <v>50</v>
      </c>
      <c r="AO64" s="75">
        <f t="shared" si="13"/>
        <v>260.57142857142856</v>
      </c>
      <c r="AP64" s="75"/>
      <c r="AQ64" s="75"/>
      <c r="AR64" s="75"/>
      <c r="AS64" s="75"/>
      <c r="AT64" s="31">
        <f t="shared" si="14"/>
        <v>14.927944095789975</v>
      </c>
      <c r="AU64" s="31">
        <f t="shared" si="15"/>
        <v>5.142857142857143</v>
      </c>
      <c r="AV64" s="27">
        <f t="shared" si="20"/>
        <v>300.90157668418533</v>
      </c>
      <c r="AW64" s="27">
        <f t="shared" si="16"/>
        <v>315</v>
      </c>
      <c r="AX64" s="27">
        <f t="shared" si="17"/>
        <v>0.9552431005847153</v>
      </c>
      <c r="AY64" s="27">
        <f t="shared" si="18"/>
        <v>-14.812709030100336</v>
      </c>
      <c r="AZ64" s="27">
        <f t="shared" si="19"/>
        <v>0.870995423340961</v>
      </c>
    </row>
    <row r="65" spans="1:52" ht="12.75">
      <c r="A65" s="9" t="s">
        <v>85</v>
      </c>
      <c r="B65" s="55">
        <v>33898</v>
      </c>
      <c r="C65" s="46" t="s">
        <v>26</v>
      </c>
      <c r="D65" s="55">
        <v>33905</v>
      </c>
      <c r="E65" s="9">
        <v>442266</v>
      </c>
      <c r="F65" s="9" t="s">
        <v>89</v>
      </c>
      <c r="G65" s="8">
        <v>0.0296</v>
      </c>
      <c r="H65" s="8">
        <v>0.002</v>
      </c>
      <c r="I65" s="32">
        <v>0.0218</v>
      </c>
      <c r="J65" s="32">
        <v>0.0358</v>
      </c>
      <c r="K65" s="74">
        <v>0.147</v>
      </c>
      <c r="L65" s="74">
        <v>0.658</v>
      </c>
      <c r="M65" s="74">
        <v>0.005</v>
      </c>
      <c r="N65" s="74">
        <v>0.31</v>
      </c>
      <c r="O65" s="74">
        <v>0.39</v>
      </c>
      <c r="P65" s="74">
        <v>0.94</v>
      </c>
      <c r="Q65" s="74">
        <v>7.43</v>
      </c>
      <c r="R65" s="74">
        <v>1.32</v>
      </c>
      <c r="S65" s="8">
        <v>12.69</v>
      </c>
      <c r="T65" s="8">
        <v>4.33</v>
      </c>
      <c r="U65" s="9">
        <v>10</v>
      </c>
      <c r="V65" s="9">
        <v>71</v>
      </c>
      <c r="AB65" s="29">
        <f t="shared" si="0"/>
        <v>0.805</v>
      </c>
      <c r="AC65" s="75">
        <f t="shared" si="1"/>
        <v>1.0571428571428572</v>
      </c>
      <c r="AD65" s="75">
        <f t="shared" si="2"/>
        <v>0.07272727272727272</v>
      </c>
      <c r="AE65" s="75">
        <f t="shared" si="3"/>
        <v>2.4222222222222225</v>
      </c>
      <c r="AF65" s="75">
        <f t="shared" si="4"/>
        <v>5.114285714285715</v>
      </c>
      <c r="AG65" s="75">
        <f t="shared" si="5"/>
        <v>10.499999999999998</v>
      </c>
      <c r="AH65" s="75">
        <f t="shared" si="6"/>
        <v>47</v>
      </c>
      <c r="AI65" s="75">
        <f t="shared" si="7"/>
        <v>0.4838709677419355</v>
      </c>
      <c r="AJ65" s="75">
        <f t="shared" si="8"/>
        <v>7.948717948717949</v>
      </c>
      <c r="AK65" s="75">
        <f t="shared" si="9"/>
        <v>19.5</v>
      </c>
      <c r="AL65" s="75">
        <f t="shared" si="10"/>
        <v>78.33333333333333</v>
      </c>
      <c r="AM65" s="75">
        <f t="shared" si="11"/>
        <v>323.04347826086956</v>
      </c>
      <c r="AN65" s="75">
        <f t="shared" si="12"/>
        <v>82.5</v>
      </c>
      <c r="AO65" s="75">
        <f t="shared" si="13"/>
        <v>362.57142857142856</v>
      </c>
      <c r="AP65" s="75"/>
      <c r="AQ65" s="75"/>
      <c r="AR65" s="75"/>
      <c r="AS65" s="75"/>
      <c r="AT65" s="31">
        <f t="shared" si="14"/>
        <v>46.77351412871982</v>
      </c>
      <c r="AU65" s="31">
        <f t="shared" si="15"/>
        <v>57.5</v>
      </c>
      <c r="AV65" s="27">
        <f t="shared" si="20"/>
        <v>439.32552954292083</v>
      </c>
      <c r="AW65" s="27">
        <f t="shared" si="16"/>
        <v>492.07142857142856</v>
      </c>
      <c r="AX65" s="27">
        <f t="shared" si="17"/>
        <v>0.8928084502251258</v>
      </c>
      <c r="AY65" s="27">
        <f t="shared" si="18"/>
        <v>-63.24589902850772</v>
      </c>
      <c r="AZ65" s="27">
        <f t="shared" si="19"/>
        <v>0.8909788604515709</v>
      </c>
    </row>
    <row r="66" spans="1:52" ht="12.75">
      <c r="A66" s="9" t="s">
        <v>65</v>
      </c>
      <c r="B66" s="54">
        <v>34117</v>
      </c>
      <c r="C66" s="46" t="s">
        <v>26</v>
      </c>
      <c r="D66" s="55">
        <v>34125</v>
      </c>
      <c r="E66" s="9">
        <v>457265</v>
      </c>
      <c r="F66" s="9">
        <v>1700</v>
      </c>
      <c r="G66" s="8">
        <v>0.058</v>
      </c>
      <c r="H66" s="8">
        <v>0.0101</v>
      </c>
      <c r="I66" s="32">
        <v>0.0277</v>
      </c>
      <c r="J66" s="32">
        <v>0.619</v>
      </c>
      <c r="K66" s="74">
        <v>0.391</v>
      </c>
      <c r="L66" s="74">
        <v>0.831</v>
      </c>
      <c r="M66" s="74">
        <v>0.005</v>
      </c>
      <c r="N66" s="74">
        <v>1.39</v>
      </c>
      <c r="O66" s="74">
        <v>0.95</v>
      </c>
      <c r="P66" s="74">
        <v>1.46</v>
      </c>
      <c r="Q66" s="74">
        <v>13.23</v>
      </c>
      <c r="R66" s="74">
        <v>2.27</v>
      </c>
      <c r="S66" s="8">
        <v>20.86</v>
      </c>
      <c r="T66" s="8">
        <v>4.459</v>
      </c>
      <c r="U66" s="9">
        <v>7</v>
      </c>
      <c r="V66" s="9">
        <v>94</v>
      </c>
      <c r="AB66" s="29">
        <f t="shared" si="0"/>
        <v>1.222</v>
      </c>
      <c r="AC66" s="75">
        <f t="shared" si="1"/>
        <v>2.0714285714285716</v>
      </c>
      <c r="AD66" s="75">
        <f t="shared" si="2"/>
        <v>0.36727272727272725</v>
      </c>
      <c r="AE66" s="75">
        <f t="shared" si="3"/>
        <v>3.0777777777777775</v>
      </c>
      <c r="AF66" s="75">
        <f t="shared" si="4"/>
        <v>88.42857142857143</v>
      </c>
      <c r="AG66" s="75">
        <f t="shared" si="5"/>
        <v>27.92857142857143</v>
      </c>
      <c r="AH66" s="75">
        <f t="shared" si="6"/>
        <v>59.357142857142854</v>
      </c>
      <c r="AI66" s="75">
        <f t="shared" si="7"/>
        <v>0.4838709677419355</v>
      </c>
      <c r="AJ66" s="75">
        <f t="shared" si="8"/>
        <v>35.641025641025635</v>
      </c>
      <c r="AK66" s="75">
        <f t="shared" si="9"/>
        <v>47.5</v>
      </c>
      <c r="AL66" s="75">
        <f t="shared" si="10"/>
        <v>121.66666666666666</v>
      </c>
      <c r="AM66" s="75">
        <f t="shared" si="11"/>
        <v>575.2173913043478</v>
      </c>
      <c r="AN66" s="75">
        <f t="shared" si="12"/>
        <v>141.875</v>
      </c>
      <c r="AO66" s="75">
        <f t="shared" si="13"/>
        <v>596</v>
      </c>
      <c r="AP66" s="75"/>
      <c r="AQ66" s="75"/>
      <c r="AR66" s="75"/>
      <c r="AS66" s="75"/>
      <c r="AT66" s="31">
        <f t="shared" si="14"/>
        <v>34.75361614432062</v>
      </c>
      <c r="AU66" s="31">
        <f t="shared" si="15"/>
        <v>87.28571428571428</v>
      </c>
      <c r="AV66" s="27">
        <f t="shared" si="20"/>
        <v>807.9536550406115</v>
      </c>
      <c r="AW66" s="27">
        <f t="shared" si="16"/>
        <v>797.2321428571429</v>
      </c>
      <c r="AX66" s="27">
        <f t="shared" si="17"/>
        <v>1.0134484193588138</v>
      </c>
      <c r="AY66" s="27">
        <f t="shared" si="18"/>
        <v>-17.20705924510287</v>
      </c>
      <c r="AZ66" s="27">
        <f t="shared" si="19"/>
        <v>0.9651298511817915</v>
      </c>
    </row>
    <row r="67" spans="1:52" ht="12.75">
      <c r="A67" s="9" t="s">
        <v>54</v>
      </c>
      <c r="B67" s="55">
        <v>34125</v>
      </c>
      <c r="C67" s="46" t="s">
        <v>26</v>
      </c>
      <c r="D67" s="55">
        <v>34132</v>
      </c>
      <c r="E67" s="9">
        <v>457268</v>
      </c>
      <c r="F67" s="9">
        <v>2350</v>
      </c>
      <c r="G67" s="8">
        <v>0.0164</v>
      </c>
      <c r="H67" s="8">
        <v>0.0171</v>
      </c>
      <c r="I67" s="32">
        <v>0.0259</v>
      </c>
      <c r="J67" s="32">
        <v>0.222</v>
      </c>
      <c r="K67" s="74">
        <v>2.975</v>
      </c>
      <c r="L67" s="74">
        <v>1.116</v>
      </c>
      <c r="M67" s="74">
        <v>0.082</v>
      </c>
      <c r="N67" s="74">
        <v>0.26</v>
      </c>
      <c r="O67" s="74">
        <v>1.13</v>
      </c>
      <c r="P67" s="74">
        <v>0.79</v>
      </c>
      <c r="Q67" s="74">
        <v>6.46</v>
      </c>
      <c r="R67" s="74">
        <v>2.93</v>
      </c>
      <c r="S67" s="8">
        <v>10.98</v>
      </c>
      <c r="T67" s="8">
        <v>4.249</v>
      </c>
      <c r="U67" s="9">
        <v>8</v>
      </c>
      <c r="V67" s="9">
        <v>78</v>
      </c>
      <c r="AB67" s="29">
        <f t="shared" si="0"/>
        <v>4.091</v>
      </c>
      <c r="AC67" s="75">
        <f t="shared" si="1"/>
        <v>0.5857142857142857</v>
      </c>
      <c r="AD67" s="75">
        <f t="shared" si="2"/>
        <v>0.6218181818181818</v>
      </c>
      <c r="AE67" s="75">
        <f t="shared" si="3"/>
        <v>2.8777777777777778</v>
      </c>
      <c r="AF67" s="75">
        <f t="shared" si="4"/>
        <v>31.714285714285715</v>
      </c>
      <c r="AG67" s="75">
        <f t="shared" si="5"/>
        <v>212.5</v>
      </c>
      <c r="AH67" s="75">
        <f t="shared" si="6"/>
        <v>79.71428571428572</v>
      </c>
      <c r="AI67" s="75">
        <f t="shared" si="7"/>
        <v>7.935483870967743</v>
      </c>
      <c r="AJ67" s="75">
        <f t="shared" si="8"/>
        <v>6.666666666666667</v>
      </c>
      <c r="AK67" s="75">
        <f t="shared" si="9"/>
        <v>56.49999999999999</v>
      </c>
      <c r="AL67" s="75">
        <f t="shared" si="10"/>
        <v>65.83333333333334</v>
      </c>
      <c r="AM67" s="75">
        <f t="shared" si="11"/>
        <v>280.8695652173913</v>
      </c>
      <c r="AN67" s="75">
        <f t="shared" si="12"/>
        <v>183.125</v>
      </c>
      <c r="AO67" s="75">
        <f t="shared" si="13"/>
        <v>313.7142857142857</v>
      </c>
      <c r="AP67" s="75"/>
      <c r="AQ67" s="75"/>
      <c r="AR67" s="75"/>
      <c r="AS67" s="75"/>
      <c r="AT67" s="31">
        <f t="shared" si="14"/>
        <v>56.36376558259549</v>
      </c>
      <c r="AU67" s="31">
        <f t="shared" si="15"/>
        <v>292.2142857142857</v>
      </c>
      <c r="AV67" s="27">
        <f t="shared" si="20"/>
        <v>622.3695652173913</v>
      </c>
      <c r="AW67" s="27">
        <f t="shared" si="16"/>
        <v>576.5535714285714</v>
      </c>
      <c r="AX67" s="27">
        <f t="shared" si="17"/>
        <v>1.0794652848568747</v>
      </c>
      <c r="AY67" s="27">
        <f t="shared" si="18"/>
        <v>-166.68400621118013</v>
      </c>
      <c r="AZ67" s="27">
        <f t="shared" si="19"/>
        <v>0.8953037142630871</v>
      </c>
    </row>
    <row r="68" spans="1:52" ht="12.75">
      <c r="A68" s="9" t="s">
        <v>66</v>
      </c>
      <c r="B68" s="55">
        <v>34132</v>
      </c>
      <c r="C68" s="46" t="s">
        <v>26</v>
      </c>
      <c r="D68" s="55">
        <v>34139</v>
      </c>
      <c r="E68" s="9">
        <v>457271</v>
      </c>
      <c r="F68" s="9">
        <v>1050</v>
      </c>
      <c r="G68" s="8">
        <v>0.0128</v>
      </c>
      <c r="H68" s="8">
        <v>0.0091</v>
      </c>
      <c r="I68" s="32">
        <v>0.0445</v>
      </c>
      <c r="J68" s="32">
        <v>0.438</v>
      </c>
      <c r="K68" s="74">
        <v>0.24</v>
      </c>
      <c r="L68" s="74">
        <v>0.794</v>
      </c>
      <c r="M68" s="74">
        <v>0.021</v>
      </c>
      <c r="N68" s="74">
        <v>2.29</v>
      </c>
      <c r="O68" s="74">
        <v>1.21</v>
      </c>
      <c r="P68" s="74">
        <v>2.8</v>
      </c>
      <c r="Q68" s="74">
        <v>22.42</v>
      </c>
      <c r="R68" s="74">
        <v>2.88</v>
      </c>
      <c r="S68" s="8">
        <v>39.81</v>
      </c>
      <c r="T68" s="8">
        <v>4.8</v>
      </c>
      <c r="U68" s="9">
        <v>8</v>
      </c>
      <c r="V68" s="9">
        <v>156</v>
      </c>
      <c r="AB68" s="29">
        <f t="shared" si="0"/>
        <v>1.034</v>
      </c>
      <c r="AC68" s="75">
        <f t="shared" si="1"/>
        <v>0.4571428571428572</v>
      </c>
      <c r="AD68" s="75">
        <f t="shared" si="2"/>
        <v>0.33090909090909093</v>
      </c>
      <c r="AE68" s="75">
        <f t="shared" si="3"/>
        <v>4.944444444444444</v>
      </c>
      <c r="AF68" s="75">
        <f t="shared" si="4"/>
        <v>62.57142857142857</v>
      </c>
      <c r="AG68" s="75">
        <f t="shared" si="5"/>
        <v>17.142857142857142</v>
      </c>
      <c r="AH68" s="75">
        <f t="shared" si="6"/>
        <v>56.714285714285715</v>
      </c>
      <c r="AI68" s="75">
        <f t="shared" si="7"/>
        <v>2.032258064516129</v>
      </c>
      <c r="AJ68" s="75">
        <f t="shared" si="8"/>
        <v>58.71794871794872</v>
      </c>
      <c r="AK68" s="75">
        <f t="shared" si="9"/>
        <v>60.5</v>
      </c>
      <c r="AL68" s="75">
        <f t="shared" si="10"/>
        <v>233.33333333333331</v>
      </c>
      <c r="AM68" s="75">
        <f t="shared" si="11"/>
        <v>974.7826086956522</v>
      </c>
      <c r="AN68" s="75">
        <f t="shared" si="12"/>
        <v>180</v>
      </c>
      <c r="AO68" s="75">
        <f t="shared" si="13"/>
        <v>1137.4285714285716</v>
      </c>
      <c r="AP68" s="75"/>
      <c r="AQ68" s="75"/>
      <c r="AR68" s="75"/>
      <c r="AS68" s="75"/>
      <c r="AT68" s="31">
        <f t="shared" si="14"/>
        <v>15.848931924611144</v>
      </c>
      <c r="AU68" s="31">
        <f t="shared" si="15"/>
        <v>73.85714285714286</v>
      </c>
      <c r="AV68" s="27">
        <f t="shared" si="20"/>
        <v>1344.4767478897916</v>
      </c>
      <c r="AW68" s="27">
        <f t="shared" si="16"/>
        <v>1374.1428571428573</v>
      </c>
      <c r="AX68" s="27">
        <f t="shared" si="17"/>
        <v>0.9784111898563821</v>
      </c>
      <c r="AY68" s="27">
        <f t="shared" si="18"/>
        <v>-46.80896639592311</v>
      </c>
      <c r="AZ68" s="27">
        <f t="shared" si="19"/>
        <v>0.8570055590140122</v>
      </c>
    </row>
    <row r="69" spans="1:52" ht="12.75">
      <c r="A69" s="9" t="s">
        <v>87</v>
      </c>
      <c r="B69" s="55">
        <v>34139</v>
      </c>
      <c r="C69" s="46" t="s">
        <v>26</v>
      </c>
      <c r="D69" s="55">
        <v>34146</v>
      </c>
      <c r="E69" s="9">
        <v>457274</v>
      </c>
      <c r="F69" s="9">
        <v>2750</v>
      </c>
      <c r="G69" s="8">
        <v>0.006</v>
      </c>
      <c r="H69" s="8">
        <v>0.002</v>
      </c>
      <c r="I69" s="32">
        <v>0.02</v>
      </c>
      <c r="J69" s="32">
        <v>0.324</v>
      </c>
      <c r="K69" s="74">
        <v>0.09</v>
      </c>
      <c r="L69" s="74">
        <v>0.217</v>
      </c>
      <c r="M69" s="74">
        <v>0.013</v>
      </c>
      <c r="N69" s="74">
        <v>0.26</v>
      </c>
      <c r="O69" s="74">
        <v>0.13</v>
      </c>
      <c r="P69" s="74">
        <v>0.09</v>
      </c>
      <c r="Q69" s="74">
        <v>1.08</v>
      </c>
      <c r="R69" s="74">
        <v>0.48</v>
      </c>
      <c r="S69" s="8">
        <v>1.91</v>
      </c>
      <c r="T69" s="8">
        <v>5.03</v>
      </c>
      <c r="U69" s="9">
        <v>9</v>
      </c>
      <c r="V69" s="9">
        <v>14</v>
      </c>
      <c r="AB69" s="29">
        <f t="shared" si="0"/>
        <v>0.307</v>
      </c>
      <c r="AC69" s="75">
        <f t="shared" si="1"/>
        <v>0.2142857142857143</v>
      </c>
      <c r="AD69" s="75">
        <f t="shared" si="2"/>
        <v>0.07272727272727272</v>
      </c>
      <c r="AE69" s="75">
        <f t="shared" si="3"/>
        <v>2.2222222222222223</v>
      </c>
      <c r="AF69" s="75">
        <f t="shared" si="4"/>
        <v>46.285714285714285</v>
      </c>
      <c r="AG69" s="75">
        <f t="shared" si="5"/>
        <v>6.428571428571429</v>
      </c>
      <c r="AH69" s="75">
        <f t="shared" si="6"/>
        <v>15.5</v>
      </c>
      <c r="AI69" s="75">
        <f t="shared" si="7"/>
        <v>1.258064516129032</v>
      </c>
      <c r="AJ69" s="75">
        <f t="shared" si="8"/>
        <v>6.666666666666667</v>
      </c>
      <c r="AK69" s="75">
        <f t="shared" si="9"/>
        <v>6.500000000000001</v>
      </c>
      <c r="AL69" s="75">
        <f t="shared" si="10"/>
        <v>7.5</v>
      </c>
      <c r="AM69" s="75">
        <f t="shared" si="11"/>
        <v>46.95652173913044</v>
      </c>
      <c r="AN69" s="75">
        <f t="shared" si="12"/>
        <v>30</v>
      </c>
      <c r="AO69" s="75">
        <f t="shared" si="13"/>
        <v>54.57142857142857</v>
      </c>
      <c r="AP69" s="75"/>
      <c r="AQ69" s="75"/>
      <c r="AR69" s="75"/>
      <c r="AS69" s="75"/>
      <c r="AT69" s="31">
        <f t="shared" si="14"/>
        <v>9.332543007969907</v>
      </c>
      <c r="AU69" s="31">
        <f t="shared" si="15"/>
        <v>21.92857142857143</v>
      </c>
      <c r="AV69" s="27">
        <f t="shared" si="20"/>
        <v>74.05175983436854</v>
      </c>
      <c r="AW69" s="27">
        <f t="shared" si="16"/>
        <v>100.07142857142857</v>
      </c>
      <c r="AX69" s="27">
        <f t="shared" si="17"/>
        <v>0.7399890347474373</v>
      </c>
      <c r="AY69" s="27">
        <f t="shared" si="18"/>
        <v>-32.44824016563146</v>
      </c>
      <c r="AZ69" s="27">
        <f t="shared" si="19"/>
        <v>0.8604598224447986</v>
      </c>
    </row>
    <row r="70" spans="1:52" ht="12.75">
      <c r="A70" s="9" t="s">
        <v>68</v>
      </c>
      <c r="B70" s="55">
        <v>34146</v>
      </c>
      <c r="C70" s="46" t="s">
        <v>26</v>
      </c>
      <c r="D70" s="55">
        <v>34168</v>
      </c>
      <c r="E70" s="9">
        <v>457277</v>
      </c>
      <c r="F70" s="9">
        <v>5000</v>
      </c>
      <c r="G70" s="8">
        <v>0.0213</v>
      </c>
      <c r="H70" s="8">
        <v>0.0045</v>
      </c>
      <c r="I70" s="32">
        <v>0.0239</v>
      </c>
      <c r="J70" s="32">
        <v>0.362</v>
      </c>
      <c r="K70" s="74">
        <v>0.303</v>
      </c>
      <c r="L70" s="74">
        <v>0.639</v>
      </c>
      <c r="M70" s="74">
        <v>0.017</v>
      </c>
      <c r="N70" s="74">
        <v>0.4</v>
      </c>
      <c r="O70" s="74">
        <v>0.42</v>
      </c>
      <c r="P70" s="74">
        <v>0.64</v>
      </c>
      <c r="Q70" s="74">
        <v>5.14</v>
      </c>
      <c r="R70" s="74">
        <v>1.27</v>
      </c>
      <c r="S70" s="8">
        <v>8.69</v>
      </c>
      <c r="T70" s="8">
        <v>4.488</v>
      </c>
      <c r="U70" s="9">
        <v>10</v>
      </c>
      <c r="V70" s="9">
        <v>50</v>
      </c>
      <c r="AB70" s="29">
        <f t="shared" si="0"/>
        <v>0.942</v>
      </c>
      <c r="AC70" s="75">
        <f t="shared" si="1"/>
        <v>0.7607142857142857</v>
      </c>
      <c r="AD70" s="75">
        <f t="shared" si="2"/>
        <v>0.16363636363636364</v>
      </c>
      <c r="AE70" s="75">
        <f t="shared" si="3"/>
        <v>2.655555555555556</v>
      </c>
      <c r="AF70" s="75">
        <f t="shared" si="4"/>
        <v>51.714285714285715</v>
      </c>
      <c r="AG70" s="75">
        <f t="shared" si="5"/>
        <v>21.642857142857142</v>
      </c>
      <c r="AH70" s="75">
        <f t="shared" si="6"/>
        <v>45.642857142857146</v>
      </c>
      <c r="AI70" s="75">
        <f t="shared" si="7"/>
        <v>1.6451612903225807</v>
      </c>
      <c r="AJ70" s="75">
        <f t="shared" si="8"/>
        <v>10.256410256410257</v>
      </c>
      <c r="AK70" s="75">
        <f t="shared" si="9"/>
        <v>20.999999999999996</v>
      </c>
      <c r="AL70" s="75">
        <f t="shared" si="10"/>
        <v>53.333333333333336</v>
      </c>
      <c r="AM70" s="75">
        <f t="shared" si="11"/>
        <v>223.47826086956522</v>
      </c>
      <c r="AN70" s="75">
        <f t="shared" si="12"/>
        <v>79.375</v>
      </c>
      <c r="AO70" s="75">
        <f t="shared" si="13"/>
        <v>248.28571428571428</v>
      </c>
      <c r="AP70" s="75"/>
      <c r="AQ70" s="75"/>
      <c r="AR70" s="75"/>
      <c r="AS70" s="75"/>
      <c r="AT70" s="31">
        <f t="shared" si="14"/>
        <v>32.508729738543416</v>
      </c>
      <c r="AU70" s="31">
        <f t="shared" si="15"/>
        <v>67.28571428571429</v>
      </c>
      <c r="AV70" s="27">
        <f t="shared" si="20"/>
        <v>329.71086160216595</v>
      </c>
      <c r="AW70" s="27">
        <f t="shared" si="16"/>
        <v>373.30357142857144</v>
      </c>
      <c r="AX70" s="27">
        <f t="shared" si="17"/>
        <v>0.8832245036939149</v>
      </c>
      <c r="AY70" s="27">
        <f t="shared" si="18"/>
        <v>-65.23556696926266</v>
      </c>
      <c r="AZ70" s="27">
        <f t="shared" si="19"/>
        <v>0.9000850552859359</v>
      </c>
    </row>
    <row r="71" spans="1:52" ht="12.75">
      <c r="A71" s="9" t="s">
        <v>69</v>
      </c>
      <c r="B71" s="55">
        <v>34168</v>
      </c>
      <c r="C71" s="46" t="s">
        <v>26</v>
      </c>
      <c r="D71" s="55">
        <v>34174</v>
      </c>
      <c r="E71" s="9">
        <v>457280</v>
      </c>
      <c r="F71" s="9">
        <v>1500</v>
      </c>
      <c r="G71" s="8">
        <v>0.006</v>
      </c>
      <c r="H71" s="8">
        <v>0.0027</v>
      </c>
      <c r="I71" s="32">
        <v>0.02</v>
      </c>
      <c r="J71" s="32">
        <v>0.268</v>
      </c>
      <c r="K71" s="74">
        <v>0.314</v>
      </c>
      <c r="L71" s="74">
        <v>0.318</v>
      </c>
      <c r="M71" s="74">
        <v>0.005</v>
      </c>
      <c r="N71" s="74">
        <v>2</v>
      </c>
      <c r="O71" s="74">
        <v>0.23</v>
      </c>
      <c r="P71" s="74">
        <v>0.13</v>
      </c>
      <c r="Q71" s="74">
        <v>1.28</v>
      </c>
      <c r="R71" s="74">
        <v>0.86</v>
      </c>
      <c r="S71" s="8">
        <v>3.48</v>
      </c>
      <c r="T71" s="8">
        <v>4.814</v>
      </c>
      <c r="U71" s="9">
        <v>12</v>
      </c>
      <c r="V71" s="9">
        <v>18</v>
      </c>
      <c r="AB71" s="29">
        <f t="shared" si="0"/>
        <v>0.632</v>
      </c>
      <c r="AC71" s="75">
        <f t="shared" si="1"/>
        <v>0.2142857142857143</v>
      </c>
      <c r="AD71" s="75">
        <f t="shared" si="2"/>
        <v>0.09818181818181818</v>
      </c>
      <c r="AE71" s="75">
        <f t="shared" si="3"/>
        <v>2.2222222222222223</v>
      </c>
      <c r="AF71" s="75">
        <f t="shared" si="4"/>
        <v>38.28571428571429</v>
      </c>
      <c r="AG71" s="75">
        <f t="shared" si="5"/>
        <v>22.42857142857143</v>
      </c>
      <c r="AH71" s="75">
        <f t="shared" si="6"/>
        <v>22.714285714285715</v>
      </c>
      <c r="AI71" s="75">
        <f t="shared" si="7"/>
        <v>0.4838709677419355</v>
      </c>
      <c r="AJ71" s="75">
        <f t="shared" si="8"/>
        <v>51.28205128205128</v>
      </c>
      <c r="AK71" s="75">
        <f t="shared" si="9"/>
        <v>11.5</v>
      </c>
      <c r="AL71" s="75">
        <f t="shared" si="10"/>
        <v>10.833333333333334</v>
      </c>
      <c r="AM71" s="75">
        <f t="shared" si="11"/>
        <v>55.652173913043484</v>
      </c>
      <c r="AN71" s="75">
        <f t="shared" si="12"/>
        <v>53.75</v>
      </c>
      <c r="AO71" s="75">
        <f t="shared" si="13"/>
        <v>99.42857142857142</v>
      </c>
      <c r="AP71" s="75"/>
      <c r="AQ71" s="75"/>
      <c r="AR71" s="75"/>
      <c r="AS71" s="75"/>
      <c r="AT71" s="31">
        <f t="shared" si="14"/>
        <v>15.346169827992943</v>
      </c>
      <c r="AU71" s="31">
        <f t="shared" si="15"/>
        <v>45.142857142857146</v>
      </c>
      <c r="AV71" s="27">
        <f t="shared" si="20"/>
        <v>151.69612995699953</v>
      </c>
      <c r="AW71" s="27">
        <f t="shared" si="16"/>
        <v>175.89285714285714</v>
      </c>
      <c r="AX71" s="27">
        <f t="shared" si="17"/>
        <v>0.8624348505169517</v>
      </c>
      <c r="AY71" s="27">
        <f t="shared" si="18"/>
        <v>-46.625298614429056</v>
      </c>
      <c r="AZ71" s="27">
        <f t="shared" si="19"/>
        <v>0.5597201399300351</v>
      </c>
    </row>
    <row r="72" spans="1:52" ht="12.75">
      <c r="A72" s="9" t="s">
        <v>70</v>
      </c>
      <c r="B72" s="55">
        <v>34174</v>
      </c>
      <c r="C72" s="46" t="s">
        <v>26</v>
      </c>
      <c r="D72" s="55">
        <v>34181</v>
      </c>
      <c r="E72" s="9">
        <v>457283</v>
      </c>
      <c r="F72" s="9">
        <v>1800</v>
      </c>
      <c r="G72" s="8">
        <v>0.006</v>
      </c>
      <c r="H72" s="8">
        <v>0.002</v>
      </c>
      <c r="I72" s="32">
        <v>0.02</v>
      </c>
      <c r="J72" s="32">
        <v>0.304</v>
      </c>
      <c r="K72" s="74">
        <v>0.01</v>
      </c>
      <c r="L72" s="74">
        <v>0.121</v>
      </c>
      <c r="M72" s="74">
        <v>0.005</v>
      </c>
      <c r="N72" s="74">
        <v>0.26</v>
      </c>
      <c r="O72" s="74">
        <v>0.15</v>
      </c>
      <c r="P72" s="74">
        <v>0.25</v>
      </c>
      <c r="Q72" s="74">
        <v>2.36</v>
      </c>
      <c r="R72" s="74">
        <v>0.56</v>
      </c>
      <c r="S72" s="8">
        <v>4.16</v>
      </c>
      <c r="T72" s="8">
        <v>5.3</v>
      </c>
      <c r="U72" s="9">
        <v>13</v>
      </c>
      <c r="V72" s="9">
        <v>17</v>
      </c>
      <c r="AB72" s="29">
        <f t="shared" si="0"/>
        <v>0.131</v>
      </c>
      <c r="AC72" s="75">
        <f t="shared" si="1"/>
        <v>0.2142857142857143</v>
      </c>
      <c r="AD72" s="75">
        <f t="shared" si="2"/>
        <v>0.07272727272727272</v>
      </c>
      <c r="AE72" s="75">
        <f t="shared" si="3"/>
        <v>2.2222222222222223</v>
      </c>
      <c r="AF72" s="75">
        <f t="shared" si="4"/>
        <v>43.42857142857143</v>
      </c>
      <c r="AG72" s="75">
        <f t="shared" si="5"/>
        <v>0.7142857142857143</v>
      </c>
      <c r="AH72" s="75">
        <f t="shared" si="6"/>
        <v>8.642857142857142</v>
      </c>
      <c r="AI72" s="75">
        <f t="shared" si="7"/>
        <v>0.4838709677419355</v>
      </c>
      <c r="AJ72" s="75">
        <f t="shared" si="8"/>
        <v>6.666666666666667</v>
      </c>
      <c r="AK72" s="75">
        <f t="shared" si="9"/>
        <v>7.5</v>
      </c>
      <c r="AL72" s="75">
        <f t="shared" si="10"/>
        <v>20.833333333333332</v>
      </c>
      <c r="AM72" s="75">
        <f t="shared" si="11"/>
        <v>102.6086956521739</v>
      </c>
      <c r="AN72" s="75">
        <f t="shared" si="12"/>
        <v>35</v>
      </c>
      <c r="AO72" s="75">
        <f t="shared" si="13"/>
        <v>118.85714285714286</v>
      </c>
      <c r="AP72" s="75"/>
      <c r="AQ72" s="75"/>
      <c r="AR72" s="75"/>
      <c r="AS72" s="75"/>
      <c r="AT72" s="31">
        <f t="shared" si="14"/>
        <v>5.011872336272726</v>
      </c>
      <c r="AU72" s="31">
        <f t="shared" si="15"/>
        <v>9.357142857142856</v>
      </c>
      <c r="AV72" s="27">
        <f t="shared" si="20"/>
        <v>138.32298136645963</v>
      </c>
      <c r="AW72" s="27">
        <f t="shared" si="16"/>
        <v>162.5</v>
      </c>
      <c r="AX72" s="27">
        <f t="shared" si="17"/>
        <v>0.8512183468705208</v>
      </c>
      <c r="AY72" s="27">
        <f t="shared" si="18"/>
        <v>-24.891304347826093</v>
      </c>
      <c r="AZ72" s="27">
        <f t="shared" si="19"/>
        <v>0.8632943143812708</v>
      </c>
    </row>
    <row r="73" spans="1:52" ht="12.75">
      <c r="A73" s="9" t="s">
        <v>71</v>
      </c>
      <c r="B73" s="55">
        <v>34181</v>
      </c>
      <c r="C73" s="46" t="s">
        <v>26</v>
      </c>
      <c r="D73" s="55">
        <v>34188</v>
      </c>
      <c r="E73" s="9">
        <v>457286</v>
      </c>
      <c r="F73" s="9">
        <v>1600</v>
      </c>
      <c r="G73" s="8">
        <v>0.0107</v>
      </c>
      <c r="H73" s="8">
        <v>0.003</v>
      </c>
      <c r="I73" s="32">
        <v>0.02</v>
      </c>
      <c r="J73" s="32">
        <v>0.229</v>
      </c>
      <c r="K73" s="74">
        <v>0.212</v>
      </c>
      <c r="L73" s="74">
        <v>0.462</v>
      </c>
      <c r="M73" s="74">
        <v>0.019</v>
      </c>
      <c r="N73" s="74">
        <v>0.49</v>
      </c>
      <c r="O73" s="74">
        <v>0.28</v>
      </c>
      <c r="P73" s="74">
        <v>0.38</v>
      </c>
      <c r="Q73" s="74">
        <v>3.39</v>
      </c>
      <c r="R73" s="74">
        <v>1.06</v>
      </c>
      <c r="S73" s="8">
        <v>5.47</v>
      </c>
      <c r="T73" s="8">
        <v>4.581</v>
      </c>
      <c r="U73" s="9">
        <v>13</v>
      </c>
      <c r="V73" s="9">
        <v>37</v>
      </c>
      <c r="AB73" s="29">
        <f aca="true" t="shared" si="21" ref="AB73:AB136">K73+L73</f>
        <v>0.674</v>
      </c>
      <c r="AC73" s="75">
        <f aca="true" t="shared" si="22" ref="AC73:AC136">$G73/56*2*1000</f>
        <v>0.3821428571428571</v>
      </c>
      <c r="AD73" s="75">
        <f aca="true" t="shared" si="23" ref="AD73:AD136">$H73/55*2*1000</f>
        <v>0.10909090909090909</v>
      </c>
      <c r="AE73" s="75">
        <f aca="true" t="shared" si="24" ref="AE73:AE136">$I73/27*3*1000</f>
        <v>2.2222222222222223</v>
      </c>
      <c r="AF73" s="75">
        <f aca="true" t="shared" si="25" ref="AF73:AF136">$J73/28*4*1000</f>
        <v>32.714285714285715</v>
      </c>
      <c r="AG73" s="75">
        <f aca="true" t="shared" si="26" ref="AG73:AG136">$K73/14*1*1000</f>
        <v>15.142857142857142</v>
      </c>
      <c r="AH73" s="75">
        <f aca="true" t="shared" si="27" ref="AH73:AH136">$L73/14*1*1000</f>
        <v>33</v>
      </c>
      <c r="AI73" s="75">
        <f aca="true" t="shared" si="28" ref="AI73:AI136">$M73/31*3*1000</f>
        <v>1.8387096774193548</v>
      </c>
      <c r="AJ73" s="75">
        <f aca="true" t="shared" si="29" ref="AJ73:AJ136">$N73/39*1*1000</f>
        <v>12.564102564102564</v>
      </c>
      <c r="AK73" s="75">
        <f aca="true" t="shared" si="30" ref="AK73:AK136">$O73/40*2*1000</f>
        <v>14.000000000000002</v>
      </c>
      <c r="AL73" s="75">
        <f aca="true" t="shared" si="31" ref="AL73:AL136">$P73/24*2*1000</f>
        <v>31.666666666666668</v>
      </c>
      <c r="AM73" s="75">
        <f aca="true" t="shared" si="32" ref="AM73:AM136">$Q73/23*1*1000</f>
        <v>147.3913043478261</v>
      </c>
      <c r="AN73" s="75">
        <f aca="true" t="shared" si="33" ref="AN73:AN136">$R73/32*2*1000</f>
        <v>66.25</v>
      </c>
      <c r="AO73" s="75">
        <f aca="true" t="shared" si="34" ref="AO73:AO136">$S73/35*1*1000</f>
        <v>156.28571428571428</v>
      </c>
      <c r="AP73" s="75"/>
      <c r="AQ73" s="75"/>
      <c r="AR73" s="75"/>
      <c r="AS73" s="75"/>
      <c r="AT73" s="31">
        <f aca="true" t="shared" si="35" ref="AT73:AT136">SUM(10^(6-T73))</f>
        <v>26.242185433844405</v>
      </c>
      <c r="AU73" s="31">
        <f aca="true" t="shared" si="36" ref="AU73:AU136">AG73+AH73</f>
        <v>48.14285714285714</v>
      </c>
      <c r="AV73" s="27">
        <f t="shared" si="20"/>
        <v>220.76493072145246</v>
      </c>
      <c r="AW73" s="27">
        <f aca="true" t="shared" si="37" ref="AW73:AW136">AH73+AN73+AO73</f>
        <v>255.53571428571428</v>
      </c>
      <c r="AX73" s="27">
        <f aca="true" t="shared" si="38" ref="AX73:AX136">AV73/AW73</f>
        <v>0.8639298476870257</v>
      </c>
      <c r="AY73" s="27">
        <f aca="true" t="shared" si="39" ref="AY73:AY136">(AJ73+AK73+AL73+AM73)-(AH73+AN73+AO73)</f>
        <v>-49.91364070711896</v>
      </c>
      <c r="AZ73" s="27">
        <f aca="true" t="shared" si="40" ref="AZ73:AZ136">AM73/AO73</f>
        <v>0.9430887846753041</v>
      </c>
    </row>
    <row r="74" spans="1:52" ht="12.75">
      <c r="A74" s="9" t="s">
        <v>72</v>
      </c>
      <c r="B74" s="55">
        <v>34188</v>
      </c>
      <c r="C74" s="46" t="s">
        <v>26</v>
      </c>
      <c r="D74" s="55">
        <v>34195</v>
      </c>
      <c r="E74" s="9">
        <v>457289</v>
      </c>
      <c r="F74" s="9">
        <v>320</v>
      </c>
      <c r="G74" s="8">
        <v>0.006</v>
      </c>
      <c r="H74" s="8">
        <v>0.002</v>
      </c>
      <c r="I74" s="32">
        <v>0.02</v>
      </c>
      <c r="J74" s="32">
        <v>0.268</v>
      </c>
      <c r="K74" s="74">
        <v>0.01</v>
      </c>
      <c r="L74" s="74">
        <v>0.025</v>
      </c>
      <c r="M74" s="74">
        <v>0.005</v>
      </c>
      <c r="N74" s="74">
        <v>0.12</v>
      </c>
      <c r="O74" s="74">
        <v>0.15</v>
      </c>
      <c r="P74" s="74">
        <v>0.19</v>
      </c>
      <c r="Q74" s="74">
        <v>1.91</v>
      </c>
      <c r="R74" s="74">
        <v>0.5</v>
      </c>
      <c r="S74" s="8">
        <v>3.47</v>
      </c>
      <c r="T74" s="8">
        <v>5.29</v>
      </c>
      <c r="U74" s="9">
        <v>14</v>
      </c>
      <c r="V74" s="9">
        <v>18</v>
      </c>
      <c r="AB74" s="29">
        <f t="shared" si="21"/>
        <v>0.035</v>
      </c>
      <c r="AC74" s="75">
        <f t="shared" si="22"/>
        <v>0.2142857142857143</v>
      </c>
      <c r="AD74" s="75">
        <f t="shared" si="23"/>
        <v>0.07272727272727272</v>
      </c>
      <c r="AE74" s="75">
        <f t="shared" si="24"/>
        <v>2.2222222222222223</v>
      </c>
      <c r="AF74" s="75">
        <f t="shared" si="25"/>
        <v>38.28571428571429</v>
      </c>
      <c r="AG74" s="75">
        <f t="shared" si="26"/>
        <v>0.7142857142857143</v>
      </c>
      <c r="AH74" s="75">
        <f t="shared" si="27"/>
        <v>1.7857142857142858</v>
      </c>
      <c r="AI74" s="75">
        <f t="shared" si="28"/>
        <v>0.4838709677419355</v>
      </c>
      <c r="AJ74" s="75">
        <f t="shared" si="29"/>
        <v>3.076923076923077</v>
      </c>
      <c r="AK74" s="75">
        <f t="shared" si="30"/>
        <v>7.5</v>
      </c>
      <c r="AL74" s="75">
        <f t="shared" si="31"/>
        <v>15.833333333333334</v>
      </c>
      <c r="AM74" s="75">
        <f t="shared" si="32"/>
        <v>83.04347826086956</v>
      </c>
      <c r="AN74" s="75">
        <f t="shared" si="33"/>
        <v>31.25</v>
      </c>
      <c r="AO74" s="75">
        <f t="shared" si="34"/>
        <v>99.14285714285714</v>
      </c>
      <c r="AP74" s="75"/>
      <c r="AQ74" s="75"/>
      <c r="AR74" s="75"/>
      <c r="AS74" s="75"/>
      <c r="AT74" s="31">
        <f t="shared" si="35"/>
        <v>5.128613839913649</v>
      </c>
      <c r="AU74" s="31">
        <f t="shared" si="36"/>
        <v>2.5</v>
      </c>
      <c r="AV74" s="27">
        <f aca="true" t="shared" si="41" ref="AV74:AV137">AG74+AJ74+AK74+AL74+AM74</f>
        <v>110.1680203854117</v>
      </c>
      <c r="AW74" s="27">
        <f t="shared" si="37"/>
        <v>132.17857142857142</v>
      </c>
      <c r="AX74" s="27">
        <f t="shared" si="38"/>
        <v>0.8334786735454006</v>
      </c>
      <c r="AY74" s="27">
        <f t="shared" si="39"/>
        <v>-22.724836757445445</v>
      </c>
      <c r="AZ74" s="27">
        <f t="shared" si="40"/>
        <v>0.837614334043353</v>
      </c>
    </row>
    <row r="75" spans="1:52" ht="12.75">
      <c r="A75" s="9" t="s">
        <v>74</v>
      </c>
      <c r="B75" s="54">
        <v>34202</v>
      </c>
      <c r="C75" s="46" t="s">
        <v>26</v>
      </c>
      <c r="D75" s="55">
        <v>34209</v>
      </c>
      <c r="E75" s="9">
        <v>457294</v>
      </c>
      <c r="F75" s="9">
        <v>2900</v>
      </c>
      <c r="G75" s="8">
        <v>0.006</v>
      </c>
      <c r="H75" s="8">
        <v>0.002</v>
      </c>
      <c r="I75" s="32">
        <v>0.02</v>
      </c>
      <c r="J75" s="32">
        <v>0.296</v>
      </c>
      <c r="K75" s="74">
        <v>0.028</v>
      </c>
      <c r="L75" s="74">
        <v>0.109</v>
      </c>
      <c r="M75" s="74">
        <v>0.005</v>
      </c>
      <c r="N75" s="74">
        <v>0.2</v>
      </c>
      <c r="O75" s="74">
        <v>0.19</v>
      </c>
      <c r="P75" s="74">
        <v>0.36</v>
      </c>
      <c r="Q75" s="74">
        <v>3.1</v>
      </c>
      <c r="R75" s="74">
        <v>0.74</v>
      </c>
      <c r="S75" s="8">
        <v>5.68</v>
      </c>
      <c r="T75" s="8">
        <v>5.17</v>
      </c>
      <c r="U75" s="9">
        <v>14</v>
      </c>
      <c r="V75" s="9">
        <v>26</v>
      </c>
      <c r="AB75" s="29">
        <f t="shared" si="21"/>
        <v>0.137</v>
      </c>
      <c r="AC75" s="75">
        <f t="shared" si="22"/>
        <v>0.2142857142857143</v>
      </c>
      <c r="AD75" s="75">
        <f t="shared" si="23"/>
        <v>0.07272727272727272</v>
      </c>
      <c r="AE75" s="75">
        <f t="shared" si="24"/>
        <v>2.2222222222222223</v>
      </c>
      <c r="AF75" s="75">
        <f t="shared" si="25"/>
        <v>42.28571428571428</v>
      </c>
      <c r="AG75" s="75">
        <f t="shared" si="26"/>
        <v>2</v>
      </c>
      <c r="AH75" s="75">
        <f t="shared" si="27"/>
        <v>7.785714285714286</v>
      </c>
      <c r="AI75" s="75">
        <f t="shared" si="28"/>
        <v>0.4838709677419355</v>
      </c>
      <c r="AJ75" s="75">
        <f t="shared" si="29"/>
        <v>5.128205128205129</v>
      </c>
      <c r="AK75" s="75">
        <f t="shared" si="30"/>
        <v>9.5</v>
      </c>
      <c r="AL75" s="75">
        <f t="shared" si="31"/>
        <v>30</v>
      </c>
      <c r="AM75" s="75">
        <f t="shared" si="32"/>
        <v>134.7826086956522</v>
      </c>
      <c r="AN75" s="75">
        <f t="shared" si="33"/>
        <v>46.25</v>
      </c>
      <c r="AO75" s="75">
        <f t="shared" si="34"/>
        <v>162.28571428571428</v>
      </c>
      <c r="AP75" s="75"/>
      <c r="AQ75" s="75"/>
      <c r="AR75" s="75"/>
      <c r="AS75" s="75"/>
      <c r="AT75" s="31">
        <f t="shared" si="35"/>
        <v>6.760829753919819</v>
      </c>
      <c r="AU75" s="31">
        <f t="shared" si="36"/>
        <v>9.785714285714285</v>
      </c>
      <c r="AV75" s="27">
        <f t="shared" si="41"/>
        <v>181.41081382385732</v>
      </c>
      <c r="AW75" s="27">
        <f t="shared" si="37"/>
        <v>216.32142857142856</v>
      </c>
      <c r="AX75" s="27">
        <f t="shared" si="38"/>
        <v>0.8386169369437024</v>
      </c>
      <c r="AY75" s="27">
        <f t="shared" si="39"/>
        <v>-36.91061474757123</v>
      </c>
      <c r="AZ75" s="27">
        <f t="shared" si="40"/>
        <v>0.8305266380894061</v>
      </c>
    </row>
    <row r="76" spans="1:52" ht="12.75">
      <c r="A76" s="9" t="s">
        <v>75</v>
      </c>
      <c r="B76" s="55">
        <v>34209</v>
      </c>
      <c r="C76" s="46" t="s">
        <v>26</v>
      </c>
      <c r="D76" s="55">
        <v>34216</v>
      </c>
      <c r="E76" s="9">
        <v>457297</v>
      </c>
      <c r="F76" s="9">
        <v>2750</v>
      </c>
      <c r="G76" s="8">
        <v>0.006</v>
      </c>
      <c r="H76" s="8">
        <v>0.002</v>
      </c>
      <c r="I76" s="32">
        <v>0.02</v>
      </c>
      <c r="J76" s="32">
        <v>0.266</v>
      </c>
      <c r="K76" s="74">
        <v>0.108</v>
      </c>
      <c r="L76" s="74">
        <v>0.237</v>
      </c>
      <c r="M76" s="74">
        <v>0.005</v>
      </c>
      <c r="N76" s="74">
        <v>0.13</v>
      </c>
      <c r="O76" s="74">
        <v>0.2</v>
      </c>
      <c r="P76" s="74">
        <v>0.24</v>
      </c>
      <c r="Q76" s="74">
        <v>2.29</v>
      </c>
      <c r="R76" s="74">
        <v>0.51</v>
      </c>
      <c r="S76" s="8">
        <v>3.9</v>
      </c>
      <c r="T76" s="8">
        <v>5.25</v>
      </c>
      <c r="U76" s="9">
        <v>15</v>
      </c>
      <c r="V76" s="9">
        <v>20</v>
      </c>
      <c r="AB76" s="29">
        <f t="shared" si="21"/>
        <v>0.345</v>
      </c>
      <c r="AC76" s="75">
        <f t="shared" si="22"/>
        <v>0.2142857142857143</v>
      </c>
      <c r="AD76" s="75">
        <f t="shared" si="23"/>
        <v>0.07272727272727272</v>
      </c>
      <c r="AE76" s="75">
        <f t="shared" si="24"/>
        <v>2.2222222222222223</v>
      </c>
      <c r="AF76" s="75">
        <f t="shared" si="25"/>
        <v>38</v>
      </c>
      <c r="AG76" s="75">
        <f t="shared" si="26"/>
        <v>7.714285714285714</v>
      </c>
      <c r="AH76" s="75">
        <f t="shared" si="27"/>
        <v>16.928571428571427</v>
      </c>
      <c r="AI76" s="75">
        <f t="shared" si="28"/>
        <v>0.4838709677419355</v>
      </c>
      <c r="AJ76" s="75">
        <f t="shared" si="29"/>
        <v>3.3333333333333335</v>
      </c>
      <c r="AK76" s="75">
        <f t="shared" si="30"/>
        <v>10</v>
      </c>
      <c r="AL76" s="75">
        <f t="shared" si="31"/>
        <v>20</v>
      </c>
      <c r="AM76" s="75">
        <f t="shared" si="32"/>
        <v>99.56521739130434</v>
      </c>
      <c r="AN76" s="75">
        <f t="shared" si="33"/>
        <v>31.875</v>
      </c>
      <c r="AO76" s="75">
        <f t="shared" si="34"/>
        <v>111.42857142857143</v>
      </c>
      <c r="AP76" s="75"/>
      <c r="AQ76" s="75"/>
      <c r="AR76" s="75"/>
      <c r="AS76" s="75"/>
      <c r="AT76" s="31">
        <f t="shared" si="35"/>
        <v>5.623413251903492</v>
      </c>
      <c r="AU76" s="31">
        <f t="shared" si="36"/>
        <v>24.642857142857142</v>
      </c>
      <c r="AV76" s="27">
        <f t="shared" si="41"/>
        <v>140.6128364389234</v>
      </c>
      <c r="AW76" s="27">
        <f t="shared" si="37"/>
        <v>160.23214285714286</v>
      </c>
      <c r="AX76" s="27">
        <f t="shared" si="38"/>
        <v>0.8775569865797069</v>
      </c>
      <c r="AY76" s="27">
        <f t="shared" si="39"/>
        <v>-27.333592132505174</v>
      </c>
      <c r="AZ76" s="27">
        <f t="shared" si="40"/>
        <v>0.8935340022296544</v>
      </c>
    </row>
    <row r="77" spans="1:52" ht="12.75">
      <c r="A77" s="9" t="s">
        <v>76</v>
      </c>
      <c r="B77" s="55">
        <v>34216</v>
      </c>
      <c r="C77" s="46" t="s">
        <v>26</v>
      </c>
      <c r="D77" s="55">
        <v>34223</v>
      </c>
      <c r="E77" s="9">
        <v>457300</v>
      </c>
      <c r="F77" s="9">
        <v>1600</v>
      </c>
      <c r="G77" s="8">
        <v>0.058</v>
      </c>
      <c r="H77" s="8">
        <v>0.0055</v>
      </c>
      <c r="I77" s="32">
        <v>0.0241</v>
      </c>
      <c r="J77" s="32">
        <v>0.187</v>
      </c>
      <c r="K77" s="74">
        <v>0.61</v>
      </c>
      <c r="L77" s="74">
        <v>1.702</v>
      </c>
      <c r="M77" s="74">
        <v>0.005</v>
      </c>
      <c r="N77" s="74">
        <v>0.21</v>
      </c>
      <c r="O77" s="74">
        <v>0.28</v>
      </c>
      <c r="P77" s="74">
        <v>0.29</v>
      </c>
      <c r="Q77" s="74">
        <v>2.37</v>
      </c>
      <c r="R77" s="74">
        <v>1.57</v>
      </c>
      <c r="S77" s="8">
        <v>2.6</v>
      </c>
      <c r="T77" s="8">
        <v>4.047</v>
      </c>
      <c r="U77" s="9">
        <v>14</v>
      </c>
      <c r="V77" s="9">
        <v>40</v>
      </c>
      <c r="AB77" s="29">
        <f t="shared" si="21"/>
        <v>2.312</v>
      </c>
      <c r="AC77" s="75">
        <f t="shared" si="22"/>
        <v>2.0714285714285716</v>
      </c>
      <c r="AD77" s="75">
        <f t="shared" si="23"/>
        <v>0.19999999999999998</v>
      </c>
      <c r="AE77" s="75">
        <f t="shared" si="24"/>
        <v>2.677777777777778</v>
      </c>
      <c r="AF77" s="75">
        <f t="shared" si="25"/>
        <v>26.714285714285715</v>
      </c>
      <c r="AG77" s="75">
        <f t="shared" si="26"/>
        <v>43.57142857142858</v>
      </c>
      <c r="AH77" s="75">
        <f t="shared" si="27"/>
        <v>121.57142857142857</v>
      </c>
      <c r="AI77" s="75">
        <f t="shared" si="28"/>
        <v>0.4838709677419355</v>
      </c>
      <c r="AJ77" s="75">
        <f t="shared" si="29"/>
        <v>5.384615384615384</v>
      </c>
      <c r="AK77" s="75">
        <f t="shared" si="30"/>
        <v>14.000000000000002</v>
      </c>
      <c r="AL77" s="75">
        <f t="shared" si="31"/>
        <v>24.166666666666668</v>
      </c>
      <c r="AM77" s="75">
        <f t="shared" si="32"/>
        <v>103.04347826086956</v>
      </c>
      <c r="AN77" s="75">
        <f t="shared" si="33"/>
        <v>98.125</v>
      </c>
      <c r="AO77" s="75">
        <f t="shared" si="34"/>
        <v>74.28571428571429</v>
      </c>
      <c r="AP77" s="75"/>
      <c r="AQ77" s="75"/>
      <c r="AR77" s="75"/>
      <c r="AS77" s="75"/>
      <c r="AT77" s="31">
        <f t="shared" si="35"/>
        <v>89.74287945007495</v>
      </c>
      <c r="AU77" s="31">
        <f t="shared" si="36"/>
        <v>165.14285714285714</v>
      </c>
      <c r="AV77" s="27">
        <f t="shared" si="41"/>
        <v>190.1661888835802</v>
      </c>
      <c r="AW77" s="27">
        <f t="shared" si="37"/>
        <v>293.98214285714283</v>
      </c>
      <c r="AX77" s="27">
        <f t="shared" si="38"/>
        <v>0.6468630612573949</v>
      </c>
      <c r="AY77" s="27">
        <f t="shared" si="39"/>
        <v>-147.38738254499123</v>
      </c>
      <c r="AZ77" s="27">
        <f t="shared" si="40"/>
        <v>1.387123745819398</v>
      </c>
    </row>
    <row r="78" spans="1:52" ht="12.75">
      <c r="A78" s="9" t="s">
        <v>77</v>
      </c>
      <c r="B78" s="55">
        <v>34223</v>
      </c>
      <c r="C78" s="46" t="s">
        <v>26</v>
      </c>
      <c r="D78" s="55">
        <v>34230</v>
      </c>
      <c r="E78" s="9">
        <v>457303</v>
      </c>
      <c r="F78" s="9">
        <v>2100</v>
      </c>
      <c r="G78" s="8">
        <v>0.0267</v>
      </c>
      <c r="H78" s="8">
        <v>0.0038</v>
      </c>
      <c r="I78" s="32">
        <v>0.0303</v>
      </c>
      <c r="J78" s="32">
        <v>0.242</v>
      </c>
      <c r="K78" s="74">
        <v>0.329</v>
      </c>
      <c r="L78" s="74">
        <v>0.863</v>
      </c>
      <c r="M78" s="74">
        <v>0.005</v>
      </c>
      <c r="N78" s="74">
        <v>0.78</v>
      </c>
      <c r="O78" s="74">
        <v>0.88</v>
      </c>
      <c r="P78" s="74">
        <v>1.92</v>
      </c>
      <c r="Q78" s="74">
        <v>15.81</v>
      </c>
      <c r="R78" s="74">
        <v>2.26</v>
      </c>
      <c r="S78" s="8">
        <v>28.37</v>
      </c>
      <c r="T78" s="8">
        <v>4.51</v>
      </c>
      <c r="U78" s="9">
        <v>15</v>
      </c>
      <c r="V78" s="9">
        <v>122</v>
      </c>
      <c r="AB78" s="29">
        <f t="shared" si="21"/>
        <v>1.192</v>
      </c>
      <c r="AC78" s="75">
        <f t="shared" si="22"/>
        <v>0.9535714285714286</v>
      </c>
      <c r="AD78" s="75">
        <f t="shared" si="23"/>
        <v>0.13818181818181818</v>
      </c>
      <c r="AE78" s="75">
        <f t="shared" si="24"/>
        <v>3.3666666666666663</v>
      </c>
      <c r="AF78" s="75">
        <f t="shared" si="25"/>
        <v>34.57142857142857</v>
      </c>
      <c r="AG78" s="75">
        <f t="shared" si="26"/>
        <v>23.5</v>
      </c>
      <c r="AH78" s="75">
        <f t="shared" si="27"/>
        <v>61.642857142857146</v>
      </c>
      <c r="AI78" s="75">
        <f t="shared" si="28"/>
        <v>0.4838709677419355</v>
      </c>
      <c r="AJ78" s="75">
        <f t="shared" si="29"/>
        <v>20</v>
      </c>
      <c r="AK78" s="75">
        <f t="shared" si="30"/>
        <v>44</v>
      </c>
      <c r="AL78" s="75">
        <f t="shared" si="31"/>
        <v>160</v>
      </c>
      <c r="AM78" s="75">
        <f t="shared" si="32"/>
        <v>687.3913043478261</v>
      </c>
      <c r="AN78" s="75">
        <f t="shared" si="33"/>
        <v>141.25</v>
      </c>
      <c r="AO78" s="75">
        <f t="shared" si="34"/>
        <v>810.5714285714286</v>
      </c>
      <c r="AP78" s="75"/>
      <c r="AQ78" s="75"/>
      <c r="AR78" s="75"/>
      <c r="AS78" s="75"/>
      <c r="AT78" s="31">
        <f t="shared" si="35"/>
        <v>30.902954325135934</v>
      </c>
      <c r="AU78" s="31">
        <f t="shared" si="36"/>
        <v>85.14285714285714</v>
      </c>
      <c r="AV78" s="27">
        <f t="shared" si="41"/>
        <v>934.8913043478261</v>
      </c>
      <c r="AW78" s="27">
        <f t="shared" si="37"/>
        <v>1013.4642857142857</v>
      </c>
      <c r="AX78" s="27">
        <f t="shared" si="38"/>
        <v>0.9224708926855951</v>
      </c>
      <c r="AY78" s="27">
        <f t="shared" si="39"/>
        <v>-102.07298136645954</v>
      </c>
      <c r="AZ78" s="27">
        <f t="shared" si="40"/>
        <v>0.8480329803374661</v>
      </c>
    </row>
    <row r="79" spans="1:52" ht="12.75">
      <c r="A79" s="9" t="s">
        <v>78</v>
      </c>
      <c r="B79" s="55">
        <v>34230</v>
      </c>
      <c r="C79" s="46" t="s">
        <v>26</v>
      </c>
      <c r="D79" s="55">
        <v>34237</v>
      </c>
      <c r="E79" s="9">
        <v>461746</v>
      </c>
      <c r="F79" s="9">
        <v>2000</v>
      </c>
      <c r="G79" s="8">
        <v>0.051</v>
      </c>
      <c r="H79" s="8">
        <v>0.0057</v>
      </c>
      <c r="I79" s="32">
        <v>0.0377</v>
      </c>
      <c r="J79" s="32">
        <v>0.156</v>
      </c>
      <c r="K79" s="74">
        <v>0.714</v>
      </c>
      <c r="L79" s="74">
        <v>1.473</v>
      </c>
      <c r="M79" s="74">
        <v>0.005</v>
      </c>
      <c r="N79" s="74">
        <v>0.54</v>
      </c>
      <c r="O79" s="74">
        <v>0.47</v>
      </c>
      <c r="P79" s="74">
        <v>0.33</v>
      </c>
      <c r="Q79" s="74">
        <v>2.6</v>
      </c>
      <c r="R79" s="74">
        <v>1.35</v>
      </c>
      <c r="S79" s="8">
        <v>3.78</v>
      </c>
      <c r="T79" s="8">
        <v>4.149</v>
      </c>
      <c r="U79" s="9">
        <v>9</v>
      </c>
      <c r="V79" s="9">
        <v>22</v>
      </c>
      <c r="AB79" s="29">
        <f t="shared" si="21"/>
        <v>2.1870000000000003</v>
      </c>
      <c r="AC79" s="75">
        <f t="shared" si="22"/>
        <v>1.8214285714285712</v>
      </c>
      <c r="AD79" s="75">
        <f t="shared" si="23"/>
        <v>0.20727272727272728</v>
      </c>
      <c r="AE79" s="75">
        <f t="shared" si="24"/>
        <v>4.188888888888889</v>
      </c>
      <c r="AF79" s="75">
        <f t="shared" si="25"/>
        <v>22.28571428571429</v>
      </c>
      <c r="AG79" s="75">
        <f t="shared" si="26"/>
        <v>51</v>
      </c>
      <c r="AH79" s="75">
        <f t="shared" si="27"/>
        <v>105.21428571428572</v>
      </c>
      <c r="AI79" s="75">
        <f t="shared" si="28"/>
        <v>0.4838709677419355</v>
      </c>
      <c r="AJ79" s="75">
        <f t="shared" si="29"/>
        <v>13.846153846153847</v>
      </c>
      <c r="AK79" s="75">
        <f t="shared" si="30"/>
        <v>23.5</v>
      </c>
      <c r="AL79" s="75">
        <f t="shared" si="31"/>
        <v>27.5</v>
      </c>
      <c r="AM79" s="75">
        <f t="shared" si="32"/>
        <v>113.04347826086956</v>
      </c>
      <c r="AN79" s="75">
        <f t="shared" si="33"/>
        <v>84.375</v>
      </c>
      <c r="AO79" s="75">
        <f t="shared" si="34"/>
        <v>108</v>
      </c>
      <c r="AP79" s="75"/>
      <c r="AQ79" s="75"/>
      <c r="AR79" s="75"/>
      <c r="AS79" s="75"/>
      <c r="AT79" s="31">
        <f t="shared" si="35"/>
        <v>70.95777679633893</v>
      </c>
      <c r="AU79" s="31">
        <f t="shared" si="36"/>
        <v>156.21428571428572</v>
      </c>
      <c r="AV79" s="27">
        <f t="shared" si="41"/>
        <v>228.8896321070234</v>
      </c>
      <c r="AW79" s="27">
        <f t="shared" si="37"/>
        <v>297.5892857142857</v>
      </c>
      <c r="AX79" s="27">
        <f t="shared" si="38"/>
        <v>0.7691460784874473</v>
      </c>
      <c r="AY79" s="27">
        <f t="shared" si="39"/>
        <v>-119.69965360726232</v>
      </c>
      <c r="AZ79" s="27">
        <f t="shared" si="40"/>
        <v>1.0466988727858293</v>
      </c>
    </row>
    <row r="80" spans="1:52" ht="12.75">
      <c r="A80" s="9" t="s">
        <v>79</v>
      </c>
      <c r="B80" s="55">
        <v>34237</v>
      </c>
      <c r="C80" s="46" t="s">
        <v>26</v>
      </c>
      <c r="D80" s="55">
        <v>34251</v>
      </c>
      <c r="E80" s="9">
        <v>461749</v>
      </c>
      <c r="F80" s="9">
        <v>4000</v>
      </c>
      <c r="G80" s="8">
        <v>0.0079</v>
      </c>
      <c r="H80" s="8">
        <v>0.002</v>
      </c>
      <c r="I80" s="32">
        <v>0.02</v>
      </c>
      <c r="J80" s="32">
        <v>0.03</v>
      </c>
      <c r="K80" s="74">
        <v>0.25</v>
      </c>
      <c r="L80" s="74">
        <v>0.399</v>
      </c>
      <c r="M80" s="74">
        <v>0.005</v>
      </c>
      <c r="N80" s="74">
        <v>0.16</v>
      </c>
      <c r="O80" s="74">
        <v>0.15</v>
      </c>
      <c r="P80" s="74">
        <v>0.24</v>
      </c>
      <c r="Q80" s="74">
        <v>2.01</v>
      </c>
      <c r="R80" s="74">
        <v>0.68</v>
      </c>
      <c r="S80" s="8">
        <v>3.26</v>
      </c>
      <c r="T80" s="8">
        <v>4.479</v>
      </c>
      <c r="U80" s="9">
        <v>10</v>
      </c>
      <c r="V80" s="9">
        <v>14</v>
      </c>
      <c r="AB80" s="29">
        <f t="shared" si="21"/>
        <v>0.649</v>
      </c>
      <c r="AC80" s="75">
        <f t="shared" si="22"/>
        <v>0.28214285714285714</v>
      </c>
      <c r="AD80" s="75">
        <f t="shared" si="23"/>
        <v>0.07272727272727272</v>
      </c>
      <c r="AE80" s="75">
        <f t="shared" si="24"/>
        <v>2.2222222222222223</v>
      </c>
      <c r="AF80" s="75">
        <f t="shared" si="25"/>
        <v>4.285714285714286</v>
      </c>
      <c r="AG80" s="75">
        <f t="shared" si="26"/>
        <v>17.857142857142858</v>
      </c>
      <c r="AH80" s="75">
        <f t="shared" si="27"/>
        <v>28.5</v>
      </c>
      <c r="AI80" s="75">
        <f t="shared" si="28"/>
        <v>0.4838709677419355</v>
      </c>
      <c r="AJ80" s="75">
        <f t="shared" si="29"/>
        <v>4.102564102564102</v>
      </c>
      <c r="AK80" s="75">
        <f t="shared" si="30"/>
        <v>7.5</v>
      </c>
      <c r="AL80" s="75">
        <f t="shared" si="31"/>
        <v>20</v>
      </c>
      <c r="AM80" s="75">
        <f t="shared" si="32"/>
        <v>87.39130434782608</v>
      </c>
      <c r="AN80" s="75">
        <f t="shared" si="33"/>
        <v>42.5</v>
      </c>
      <c r="AO80" s="75">
        <f t="shared" si="34"/>
        <v>93.14285714285714</v>
      </c>
      <c r="AP80" s="75"/>
      <c r="AQ80" s="75"/>
      <c r="AR80" s="75"/>
      <c r="AS80" s="75"/>
      <c r="AT80" s="31">
        <f t="shared" si="35"/>
        <v>33.18944575526103</v>
      </c>
      <c r="AU80" s="31">
        <f t="shared" si="36"/>
        <v>46.35714285714286</v>
      </c>
      <c r="AV80" s="27">
        <f t="shared" si="41"/>
        <v>136.85101130753304</v>
      </c>
      <c r="AW80" s="27">
        <f t="shared" si="37"/>
        <v>164.14285714285714</v>
      </c>
      <c r="AX80" s="27">
        <f t="shared" si="38"/>
        <v>0.8337311393844485</v>
      </c>
      <c r="AY80" s="27">
        <f t="shared" si="39"/>
        <v>-45.14898869246696</v>
      </c>
      <c r="AZ80" s="27">
        <f t="shared" si="40"/>
        <v>0.9382502000533475</v>
      </c>
    </row>
    <row r="81" spans="1:52" ht="12.75">
      <c r="A81" s="9" t="s">
        <v>88</v>
      </c>
      <c r="B81" s="55">
        <v>34251</v>
      </c>
      <c r="C81" s="46" t="s">
        <v>26</v>
      </c>
      <c r="D81" s="55">
        <v>34259</v>
      </c>
      <c r="E81" s="9">
        <v>461752</v>
      </c>
      <c r="F81" s="9">
        <v>4000</v>
      </c>
      <c r="G81" s="8">
        <v>0.0161</v>
      </c>
      <c r="H81" s="8">
        <v>0.002</v>
      </c>
      <c r="I81" s="32">
        <v>0.02</v>
      </c>
      <c r="J81" s="32">
        <v>0.079</v>
      </c>
      <c r="K81" s="74">
        <v>0.149</v>
      </c>
      <c r="L81" s="74">
        <v>0.284</v>
      </c>
      <c r="M81" s="74">
        <v>0.005</v>
      </c>
      <c r="N81" s="74">
        <v>0.52</v>
      </c>
      <c r="O81" s="74">
        <v>0.5</v>
      </c>
      <c r="P81" s="74">
        <v>1.38</v>
      </c>
      <c r="Q81" s="74">
        <v>11.95</v>
      </c>
      <c r="R81" s="74">
        <v>1.33</v>
      </c>
      <c r="S81" s="8">
        <v>19.62</v>
      </c>
      <c r="T81" s="8">
        <v>4.741</v>
      </c>
      <c r="U81" s="9">
        <v>13</v>
      </c>
      <c r="V81" s="9">
        <v>44</v>
      </c>
      <c r="AB81" s="29">
        <f t="shared" si="21"/>
        <v>0.43299999999999994</v>
      </c>
      <c r="AC81" s="75">
        <f t="shared" si="22"/>
        <v>0.575</v>
      </c>
      <c r="AD81" s="75">
        <f t="shared" si="23"/>
        <v>0.07272727272727272</v>
      </c>
      <c r="AE81" s="75">
        <f t="shared" si="24"/>
        <v>2.2222222222222223</v>
      </c>
      <c r="AF81" s="75">
        <f t="shared" si="25"/>
        <v>11.285714285714286</v>
      </c>
      <c r="AG81" s="75">
        <f t="shared" si="26"/>
        <v>10.642857142857142</v>
      </c>
      <c r="AH81" s="75">
        <f t="shared" si="27"/>
        <v>20.285714285714285</v>
      </c>
      <c r="AI81" s="75">
        <f t="shared" si="28"/>
        <v>0.4838709677419355</v>
      </c>
      <c r="AJ81" s="75">
        <f t="shared" si="29"/>
        <v>13.333333333333334</v>
      </c>
      <c r="AK81" s="75">
        <f t="shared" si="30"/>
        <v>25</v>
      </c>
      <c r="AL81" s="75">
        <f t="shared" si="31"/>
        <v>114.99999999999999</v>
      </c>
      <c r="AM81" s="75">
        <f t="shared" si="32"/>
        <v>519.5652173913044</v>
      </c>
      <c r="AN81" s="75">
        <f t="shared" si="33"/>
        <v>83.125</v>
      </c>
      <c r="AO81" s="75">
        <f t="shared" si="34"/>
        <v>560.5714285714286</v>
      </c>
      <c r="AP81" s="75"/>
      <c r="AQ81" s="75"/>
      <c r="AR81" s="75"/>
      <c r="AS81" s="75"/>
      <c r="AT81" s="31">
        <f t="shared" si="35"/>
        <v>18.155156627731373</v>
      </c>
      <c r="AU81" s="31">
        <f t="shared" si="36"/>
        <v>30.928571428571427</v>
      </c>
      <c r="AV81" s="27">
        <f t="shared" si="41"/>
        <v>683.5414078674949</v>
      </c>
      <c r="AW81" s="27">
        <f t="shared" si="37"/>
        <v>663.9821428571429</v>
      </c>
      <c r="AX81" s="27">
        <f t="shared" si="38"/>
        <v>1.0294575166226423</v>
      </c>
      <c r="AY81" s="27">
        <f t="shared" si="39"/>
        <v>8.916407867494854</v>
      </c>
      <c r="AZ81" s="27">
        <f t="shared" si="40"/>
        <v>0.9268492664982494</v>
      </c>
    </row>
    <row r="82" spans="1:52" ht="12.75">
      <c r="A82" s="9" t="s">
        <v>65</v>
      </c>
      <c r="B82" s="54">
        <v>34490</v>
      </c>
      <c r="C82" s="46" t="s">
        <v>26</v>
      </c>
      <c r="D82" s="55">
        <v>34497</v>
      </c>
      <c r="E82" s="9">
        <v>473323</v>
      </c>
      <c r="F82" s="9">
        <v>580</v>
      </c>
      <c r="G82" s="8">
        <v>0.0184</v>
      </c>
      <c r="H82" s="8">
        <v>0.0052</v>
      </c>
      <c r="I82" s="32">
        <v>0.02</v>
      </c>
      <c r="J82" s="32">
        <v>0.135</v>
      </c>
      <c r="K82" s="74">
        <v>0.029</v>
      </c>
      <c r="L82" s="74">
        <v>0.141</v>
      </c>
      <c r="M82" s="74">
        <v>0.006</v>
      </c>
      <c r="N82" s="74">
        <v>0.97</v>
      </c>
      <c r="O82" s="74">
        <v>1.02</v>
      </c>
      <c r="P82" s="74">
        <v>2.91</v>
      </c>
      <c r="Q82" s="74">
        <v>24.41</v>
      </c>
      <c r="R82" s="74">
        <v>2.91</v>
      </c>
      <c r="S82" s="8">
        <v>40.73</v>
      </c>
      <c r="T82" s="8">
        <v>4.821</v>
      </c>
      <c r="U82" s="9">
        <v>8</v>
      </c>
      <c r="V82" s="9">
        <v>133</v>
      </c>
      <c r="AB82" s="29">
        <f t="shared" si="21"/>
        <v>0.16999999999999998</v>
      </c>
      <c r="AC82" s="75">
        <f t="shared" si="22"/>
        <v>0.6571428571428571</v>
      </c>
      <c r="AD82" s="75">
        <f t="shared" si="23"/>
        <v>0.18909090909090906</v>
      </c>
      <c r="AE82" s="75">
        <f t="shared" si="24"/>
        <v>2.2222222222222223</v>
      </c>
      <c r="AF82" s="75">
        <f t="shared" si="25"/>
        <v>19.28571428571429</v>
      </c>
      <c r="AG82" s="75">
        <f t="shared" si="26"/>
        <v>2.0714285714285716</v>
      </c>
      <c r="AH82" s="75">
        <f t="shared" si="27"/>
        <v>10.07142857142857</v>
      </c>
      <c r="AI82" s="75">
        <f t="shared" si="28"/>
        <v>0.5806451612903225</v>
      </c>
      <c r="AJ82" s="75">
        <f t="shared" si="29"/>
        <v>24.871794871794872</v>
      </c>
      <c r="AK82" s="75">
        <f t="shared" si="30"/>
        <v>51.00000000000001</v>
      </c>
      <c r="AL82" s="75">
        <f t="shared" si="31"/>
        <v>242.50000000000003</v>
      </c>
      <c r="AM82" s="75">
        <f t="shared" si="32"/>
        <v>1061.304347826087</v>
      </c>
      <c r="AN82" s="75">
        <f t="shared" si="33"/>
        <v>181.875</v>
      </c>
      <c r="AO82" s="75">
        <f t="shared" si="34"/>
        <v>1163.7142857142858</v>
      </c>
      <c r="AP82" s="75"/>
      <c r="AQ82" s="75"/>
      <c r="AR82" s="75"/>
      <c r="AS82" s="75"/>
      <c r="AT82" s="31">
        <f t="shared" si="35"/>
        <v>15.100801541641497</v>
      </c>
      <c r="AU82" s="31">
        <f t="shared" si="36"/>
        <v>12.14285714285714</v>
      </c>
      <c r="AV82" s="27">
        <f t="shared" si="41"/>
        <v>1381.7475712693104</v>
      </c>
      <c r="AW82" s="27">
        <f t="shared" si="37"/>
        <v>1355.6607142857142</v>
      </c>
      <c r="AX82" s="27">
        <f t="shared" si="38"/>
        <v>1.019242909902675</v>
      </c>
      <c r="AY82" s="27">
        <f t="shared" si="39"/>
        <v>24.015428412167694</v>
      </c>
      <c r="AZ82" s="27">
        <f t="shared" si="40"/>
        <v>0.9119973526617492</v>
      </c>
    </row>
    <row r="83" spans="1:52" ht="12.75">
      <c r="A83" s="9" t="s">
        <v>54</v>
      </c>
      <c r="B83" s="55">
        <v>34497</v>
      </c>
      <c r="C83" s="46" t="s">
        <v>26</v>
      </c>
      <c r="D83" s="55">
        <v>34504</v>
      </c>
      <c r="E83" s="9">
        <v>473326</v>
      </c>
      <c r="F83" s="9">
        <v>1240</v>
      </c>
      <c r="G83" s="8">
        <v>0.0159</v>
      </c>
      <c r="H83" s="8">
        <v>0.0038</v>
      </c>
      <c r="I83" s="32">
        <v>0.02</v>
      </c>
      <c r="J83" s="32">
        <v>0.116</v>
      </c>
      <c r="K83" s="74">
        <v>0.014</v>
      </c>
      <c r="L83" s="74">
        <v>0.085</v>
      </c>
      <c r="M83" s="74">
        <v>0.005</v>
      </c>
      <c r="N83" s="74">
        <v>0.33</v>
      </c>
      <c r="O83" s="74">
        <v>0.48</v>
      </c>
      <c r="P83" s="74">
        <v>1.2</v>
      </c>
      <c r="Q83" s="74">
        <v>9.73</v>
      </c>
      <c r="R83" s="74">
        <v>1.29</v>
      </c>
      <c r="S83" s="8">
        <v>16.73</v>
      </c>
      <c r="T83" s="8">
        <v>4.964</v>
      </c>
      <c r="U83" s="9">
        <v>8</v>
      </c>
      <c r="V83" s="9">
        <v>58</v>
      </c>
      <c r="AB83" s="29">
        <f t="shared" si="21"/>
        <v>0.099</v>
      </c>
      <c r="AC83" s="75">
        <f t="shared" si="22"/>
        <v>0.5678571428571428</v>
      </c>
      <c r="AD83" s="75">
        <f t="shared" si="23"/>
        <v>0.13818181818181818</v>
      </c>
      <c r="AE83" s="75">
        <f t="shared" si="24"/>
        <v>2.2222222222222223</v>
      </c>
      <c r="AF83" s="75">
        <f t="shared" si="25"/>
        <v>16.571428571428573</v>
      </c>
      <c r="AG83" s="75">
        <f t="shared" si="26"/>
        <v>1</v>
      </c>
      <c r="AH83" s="75">
        <f t="shared" si="27"/>
        <v>6.071428571428572</v>
      </c>
      <c r="AI83" s="75">
        <f t="shared" si="28"/>
        <v>0.4838709677419355</v>
      </c>
      <c r="AJ83" s="75">
        <f t="shared" si="29"/>
        <v>8.461538461538462</v>
      </c>
      <c r="AK83" s="75">
        <f t="shared" si="30"/>
        <v>24</v>
      </c>
      <c r="AL83" s="75">
        <f t="shared" si="31"/>
        <v>99.99999999999999</v>
      </c>
      <c r="AM83" s="75">
        <f t="shared" si="32"/>
        <v>423.04347826086956</v>
      </c>
      <c r="AN83" s="75">
        <f t="shared" si="33"/>
        <v>80.625</v>
      </c>
      <c r="AO83" s="75">
        <f t="shared" si="34"/>
        <v>478.00000000000006</v>
      </c>
      <c r="AP83" s="75"/>
      <c r="AQ83" s="75"/>
      <c r="AR83" s="75"/>
      <c r="AS83" s="75"/>
      <c r="AT83" s="31">
        <f t="shared" si="35"/>
        <v>10.864256236170647</v>
      </c>
      <c r="AU83" s="31">
        <f t="shared" si="36"/>
        <v>7.071428571428572</v>
      </c>
      <c r="AV83" s="27">
        <f t="shared" si="41"/>
        <v>556.5050167224081</v>
      </c>
      <c r="AW83" s="27">
        <f t="shared" si="37"/>
        <v>564.6964285714287</v>
      </c>
      <c r="AX83" s="27">
        <f t="shared" si="38"/>
        <v>0.9854941320069205</v>
      </c>
      <c r="AY83" s="27">
        <f t="shared" si="39"/>
        <v>-9.191411849020596</v>
      </c>
      <c r="AZ83" s="27">
        <f t="shared" si="40"/>
        <v>0.8850281971984718</v>
      </c>
    </row>
    <row r="84" spans="1:52" ht="12.75">
      <c r="A84" s="9" t="s">
        <v>66</v>
      </c>
      <c r="B84" s="55">
        <v>34504</v>
      </c>
      <c r="C84" s="46" t="s">
        <v>26</v>
      </c>
      <c r="D84" s="55">
        <v>34511</v>
      </c>
      <c r="E84" s="9">
        <v>473329</v>
      </c>
      <c r="F84" s="9">
        <v>2550</v>
      </c>
      <c r="G84" s="8">
        <v>0.0192</v>
      </c>
      <c r="H84" s="8">
        <v>0.0034</v>
      </c>
      <c r="I84" s="32">
        <v>0.02</v>
      </c>
      <c r="J84" s="32">
        <v>0.116</v>
      </c>
      <c r="K84" s="74">
        <v>0.314</v>
      </c>
      <c r="L84" s="74">
        <v>0.461</v>
      </c>
      <c r="M84" s="74">
        <v>0.005</v>
      </c>
      <c r="N84" s="74">
        <v>0.14</v>
      </c>
      <c r="O84" s="74">
        <v>0.43</v>
      </c>
      <c r="P84" s="74">
        <v>0.55</v>
      </c>
      <c r="Q84" s="74">
        <v>4.42</v>
      </c>
      <c r="R84" s="74">
        <v>1.19</v>
      </c>
      <c r="S84" s="8">
        <v>7.43</v>
      </c>
      <c r="T84" s="8">
        <v>4.059</v>
      </c>
      <c r="U84" s="9">
        <v>10</v>
      </c>
      <c r="V84" s="9">
        <v>38</v>
      </c>
      <c r="AB84" s="29">
        <f t="shared" si="21"/>
        <v>0.775</v>
      </c>
      <c r="AC84" s="75">
        <f t="shared" si="22"/>
        <v>0.6857142857142857</v>
      </c>
      <c r="AD84" s="75">
        <f t="shared" si="23"/>
        <v>0.12363636363636364</v>
      </c>
      <c r="AE84" s="75">
        <f t="shared" si="24"/>
        <v>2.2222222222222223</v>
      </c>
      <c r="AF84" s="75">
        <f t="shared" si="25"/>
        <v>16.571428571428573</v>
      </c>
      <c r="AG84" s="75">
        <f t="shared" si="26"/>
        <v>22.42857142857143</v>
      </c>
      <c r="AH84" s="75">
        <f t="shared" si="27"/>
        <v>32.92857142857143</v>
      </c>
      <c r="AI84" s="75">
        <f t="shared" si="28"/>
        <v>0.4838709677419355</v>
      </c>
      <c r="AJ84" s="75">
        <f t="shared" si="29"/>
        <v>3.5897435897435903</v>
      </c>
      <c r="AK84" s="75">
        <f t="shared" si="30"/>
        <v>21.5</v>
      </c>
      <c r="AL84" s="75">
        <f t="shared" si="31"/>
        <v>45.833333333333336</v>
      </c>
      <c r="AM84" s="75">
        <f t="shared" si="32"/>
        <v>192.17391304347825</v>
      </c>
      <c r="AN84" s="75">
        <f t="shared" si="33"/>
        <v>74.375</v>
      </c>
      <c r="AO84" s="75">
        <f t="shared" si="34"/>
        <v>212.28571428571428</v>
      </c>
      <c r="AP84" s="75"/>
      <c r="AQ84" s="75"/>
      <c r="AR84" s="75"/>
      <c r="AS84" s="75"/>
      <c r="AT84" s="31">
        <f t="shared" si="35"/>
        <v>87.29713683881116</v>
      </c>
      <c r="AU84" s="31">
        <f t="shared" si="36"/>
        <v>55.35714285714286</v>
      </c>
      <c r="AV84" s="27">
        <f t="shared" si="41"/>
        <v>285.5255613951266</v>
      </c>
      <c r="AW84" s="27">
        <f t="shared" si="37"/>
        <v>319.5892857142857</v>
      </c>
      <c r="AX84" s="27">
        <f t="shared" si="38"/>
        <v>0.8934140603524104</v>
      </c>
      <c r="AY84" s="27">
        <f t="shared" si="39"/>
        <v>-56.492295747730566</v>
      </c>
      <c r="AZ84" s="27">
        <f t="shared" si="40"/>
        <v>0.905260694013693</v>
      </c>
    </row>
    <row r="85" spans="1:52" ht="12.75">
      <c r="A85" s="9" t="s">
        <v>87</v>
      </c>
      <c r="B85" s="55">
        <v>34511</v>
      </c>
      <c r="C85" s="46" t="s">
        <v>26</v>
      </c>
      <c r="D85" s="55">
        <v>34518</v>
      </c>
      <c r="E85" s="9">
        <v>473332</v>
      </c>
      <c r="F85" s="9">
        <v>270</v>
      </c>
      <c r="G85" s="8">
        <v>0.0184</v>
      </c>
      <c r="H85" s="8">
        <v>0.0038</v>
      </c>
      <c r="I85" s="32">
        <v>0.02</v>
      </c>
      <c r="J85" s="32">
        <v>0.144</v>
      </c>
      <c r="K85" s="74">
        <v>0.032</v>
      </c>
      <c r="L85" s="74">
        <v>0.533</v>
      </c>
      <c r="M85" s="74">
        <v>0.008</v>
      </c>
      <c r="N85" s="74">
        <v>0.1</v>
      </c>
      <c r="O85" s="74">
        <v>0.28</v>
      </c>
      <c r="P85" s="74">
        <v>0.4</v>
      </c>
      <c r="Q85" s="74">
        <v>3.45</v>
      </c>
      <c r="R85" s="74">
        <v>1</v>
      </c>
      <c r="S85" s="8">
        <v>4.26</v>
      </c>
      <c r="T85" s="8">
        <v>4.158</v>
      </c>
      <c r="U85" s="9">
        <v>9</v>
      </c>
      <c r="V85" s="9">
        <v>28</v>
      </c>
      <c r="AB85" s="29">
        <f t="shared" si="21"/>
        <v>0.5650000000000001</v>
      </c>
      <c r="AC85" s="75">
        <f t="shared" si="22"/>
        <v>0.6571428571428571</v>
      </c>
      <c r="AD85" s="75">
        <f t="shared" si="23"/>
        <v>0.13818181818181818</v>
      </c>
      <c r="AE85" s="75">
        <f t="shared" si="24"/>
        <v>2.2222222222222223</v>
      </c>
      <c r="AF85" s="75">
        <f t="shared" si="25"/>
        <v>20.57142857142857</v>
      </c>
      <c r="AG85" s="75">
        <f t="shared" si="26"/>
        <v>2.285714285714286</v>
      </c>
      <c r="AH85" s="75">
        <f t="shared" si="27"/>
        <v>38.07142857142858</v>
      </c>
      <c r="AI85" s="75">
        <f t="shared" si="28"/>
        <v>0.7741935483870969</v>
      </c>
      <c r="AJ85" s="75">
        <f t="shared" si="29"/>
        <v>2.5641025641025643</v>
      </c>
      <c r="AK85" s="75">
        <f t="shared" si="30"/>
        <v>14.000000000000002</v>
      </c>
      <c r="AL85" s="75">
        <f t="shared" si="31"/>
        <v>33.333333333333336</v>
      </c>
      <c r="AM85" s="75">
        <f t="shared" si="32"/>
        <v>150</v>
      </c>
      <c r="AN85" s="75">
        <f t="shared" si="33"/>
        <v>62.5</v>
      </c>
      <c r="AO85" s="75">
        <f t="shared" si="34"/>
        <v>121.71428571428571</v>
      </c>
      <c r="AP85" s="75"/>
      <c r="AQ85" s="75"/>
      <c r="AR85" s="75"/>
      <c r="AS85" s="75"/>
      <c r="AT85" s="31">
        <f t="shared" si="35"/>
        <v>69.50243175887967</v>
      </c>
      <c r="AU85" s="31">
        <f t="shared" si="36"/>
        <v>40.35714285714286</v>
      </c>
      <c r="AV85" s="27">
        <f t="shared" si="41"/>
        <v>202.1831501831502</v>
      </c>
      <c r="AW85" s="27">
        <f t="shared" si="37"/>
        <v>222.28571428571428</v>
      </c>
      <c r="AX85" s="27">
        <f t="shared" si="38"/>
        <v>0.9095643003098016</v>
      </c>
      <c r="AY85" s="27">
        <f t="shared" si="39"/>
        <v>-22.388278388278366</v>
      </c>
      <c r="AZ85" s="27">
        <f t="shared" si="40"/>
        <v>1.2323943661971832</v>
      </c>
    </row>
    <row r="86" spans="1:52" ht="12.75">
      <c r="A86" s="9" t="s">
        <v>68</v>
      </c>
      <c r="B86" s="55">
        <v>34518</v>
      </c>
      <c r="C86" s="46" t="s">
        <v>26</v>
      </c>
      <c r="D86" s="55">
        <v>34525</v>
      </c>
      <c r="E86" s="9">
        <v>473335</v>
      </c>
      <c r="F86" s="9">
        <v>850</v>
      </c>
      <c r="G86" s="8">
        <v>0.182</v>
      </c>
      <c r="H86" s="8">
        <v>0.0386</v>
      </c>
      <c r="I86" s="32">
        <v>0.116</v>
      </c>
      <c r="J86" s="32">
        <v>0.221</v>
      </c>
      <c r="K86" s="74">
        <v>1.989</v>
      </c>
      <c r="L86" s="74">
        <v>4.558</v>
      </c>
      <c r="M86" s="74">
        <v>0.009</v>
      </c>
      <c r="N86" s="74">
        <v>0.37</v>
      </c>
      <c r="O86" s="74">
        <v>2.78</v>
      </c>
      <c r="P86" s="74">
        <v>0.67</v>
      </c>
      <c r="Q86" s="74">
        <v>4.06</v>
      </c>
      <c r="R86" s="74">
        <v>3.94</v>
      </c>
      <c r="S86" s="8">
        <v>2.35</v>
      </c>
      <c r="T86" s="8">
        <v>3.682</v>
      </c>
      <c r="U86" s="9">
        <v>14</v>
      </c>
      <c r="V86" s="9">
        <v>51</v>
      </c>
      <c r="AB86" s="29">
        <f t="shared" si="21"/>
        <v>6.547</v>
      </c>
      <c r="AC86" s="75">
        <f t="shared" si="22"/>
        <v>6.5</v>
      </c>
      <c r="AD86" s="75">
        <f t="shared" si="23"/>
        <v>1.4036363636363636</v>
      </c>
      <c r="AE86" s="75">
        <f t="shared" si="24"/>
        <v>12.88888888888889</v>
      </c>
      <c r="AF86" s="75">
        <f t="shared" si="25"/>
        <v>31.57142857142857</v>
      </c>
      <c r="AG86" s="75">
        <f t="shared" si="26"/>
        <v>142.07142857142858</v>
      </c>
      <c r="AH86" s="75">
        <f t="shared" si="27"/>
        <v>325.57142857142856</v>
      </c>
      <c r="AI86" s="75">
        <f t="shared" si="28"/>
        <v>0.8709677419354838</v>
      </c>
      <c r="AJ86" s="75">
        <f t="shared" si="29"/>
        <v>9.487179487179487</v>
      </c>
      <c r="AK86" s="75">
        <f t="shared" si="30"/>
        <v>138.99999999999997</v>
      </c>
      <c r="AL86" s="75">
        <f t="shared" si="31"/>
        <v>55.833333333333336</v>
      </c>
      <c r="AM86" s="75">
        <f t="shared" si="32"/>
        <v>176.52173913043475</v>
      </c>
      <c r="AN86" s="75">
        <f t="shared" si="33"/>
        <v>246.25</v>
      </c>
      <c r="AO86" s="75">
        <f t="shared" si="34"/>
        <v>67.14285714285714</v>
      </c>
      <c r="AP86" s="75"/>
      <c r="AQ86" s="75"/>
      <c r="AR86" s="75"/>
      <c r="AS86" s="75"/>
      <c r="AT86" s="31">
        <f t="shared" si="35"/>
        <v>207.96966871036966</v>
      </c>
      <c r="AU86" s="31">
        <f t="shared" si="36"/>
        <v>467.6428571428571</v>
      </c>
      <c r="AV86" s="27">
        <f t="shared" si="41"/>
        <v>522.9136805223761</v>
      </c>
      <c r="AW86" s="27">
        <f t="shared" si="37"/>
        <v>638.9642857142857</v>
      </c>
      <c r="AX86" s="27">
        <f t="shared" si="38"/>
        <v>0.8183770082514411</v>
      </c>
      <c r="AY86" s="27">
        <f t="shared" si="39"/>
        <v>-258.1220337633381</v>
      </c>
      <c r="AZ86" s="27">
        <f t="shared" si="40"/>
        <v>2.62904717853839</v>
      </c>
    </row>
    <row r="87" spans="1:52" ht="12.75">
      <c r="A87" s="9" t="s">
        <v>69</v>
      </c>
      <c r="B87" s="55">
        <v>34525</v>
      </c>
      <c r="C87" s="46" t="s">
        <v>26</v>
      </c>
      <c r="D87" s="55">
        <v>34532</v>
      </c>
      <c r="E87" s="9">
        <v>473338</v>
      </c>
      <c r="F87" s="9">
        <v>500</v>
      </c>
      <c r="G87" s="8">
        <v>0.0126</v>
      </c>
      <c r="H87" s="8">
        <v>0.0075</v>
      </c>
      <c r="I87" s="32">
        <v>0.02</v>
      </c>
      <c r="J87" s="32">
        <v>0.2</v>
      </c>
      <c r="K87" s="74">
        <v>0.147</v>
      </c>
      <c r="L87" s="74">
        <v>0.788</v>
      </c>
      <c r="M87" s="74">
        <v>0.007</v>
      </c>
      <c r="N87" s="74">
        <v>0.18</v>
      </c>
      <c r="O87" s="74">
        <v>0.64</v>
      </c>
      <c r="P87" s="74">
        <v>0.27</v>
      </c>
      <c r="Q87" s="74">
        <v>2.45</v>
      </c>
      <c r="R87" s="74">
        <v>1.09</v>
      </c>
      <c r="S87" s="8">
        <v>2.36</v>
      </c>
      <c r="T87" s="8">
        <v>4.492</v>
      </c>
      <c r="U87" s="9">
        <v>10</v>
      </c>
      <c r="V87" s="9">
        <v>23</v>
      </c>
      <c r="AB87" s="29">
        <f t="shared" si="21"/>
        <v>0.935</v>
      </c>
      <c r="AC87" s="75">
        <f t="shared" si="22"/>
        <v>0.45</v>
      </c>
      <c r="AD87" s="75">
        <f t="shared" si="23"/>
        <v>0.27272727272727276</v>
      </c>
      <c r="AE87" s="75">
        <f t="shared" si="24"/>
        <v>2.2222222222222223</v>
      </c>
      <c r="AF87" s="75">
        <f t="shared" si="25"/>
        <v>28.571428571428573</v>
      </c>
      <c r="AG87" s="75">
        <f t="shared" si="26"/>
        <v>10.499999999999998</v>
      </c>
      <c r="AH87" s="75">
        <f t="shared" si="27"/>
        <v>56.285714285714285</v>
      </c>
      <c r="AI87" s="75">
        <f t="shared" si="28"/>
        <v>0.6774193548387097</v>
      </c>
      <c r="AJ87" s="75">
        <f t="shared" si="29"/>
        <v>4.615384615384615</v>
      </c>
      <c r="AK87" s="75">
        <f t="shared" si="30"/>
        <v>32</v>
      </c>
      <c r="AL87" s="75">
        <f t="shared" si="31"/>
        <v>22.500000000000004</v>
      </c>
      <c r="AM87" s="75">
        <f t="shared" si="32"/>
        <v>106.5217391304348</v>
      </c>
      <c r="AN87" s="75">
        <f t="shared" si="33"/>
        <v>68.125</v>
      </c>
      <c r="AO87" s="75">
        <f t="shared" si="34"/>
        <v>67.42857142857142</v>
      </c>
      <c r="AP87" s="75"/>
      <c r="AQ87" s="75"/>
      <c r="AR87" s="75"/>
      <c r="AS87" s="75"/>
      <c r="AT87" s="31">
        <f t="shared" si="35"/>
        <v>32.21068791283435</v>
      </c>
      <c r="AU87" s="31">
        <f t="shared" si="36"/>
        <v>66.78571428571428</v>
      </c>
      <c r="AV87" s="27">
        <f t="shared" si="41"/>
        <v>176.1371237458194</v>
      </c>
      <c r="AW87" s="27">
        <f t="shared" si="37"/>
        <v>191.8392857142857</v>
      </c>
      <c r="AX87" s="27">
        <f t="shared" si="38"/>
        <v>0.9181493930713848</v>
      </c>
      <c r="AY87" s="27">
        <f t="shared" si="39"/>
        <v>-26.2021619684663</v>
      </c>
      <c r="AZ87" s="27">
        <f t="shared" si="40"/>
        <v>1.5797715549005162</v>
      </c>
    </row>
    <row r="88" spans="1:52" ht="12.75">
      <c r="A88" s="9" t="s">
        <v>70</v>
      </c>
      <c r="B88" s="55">
        <v>34532</v>
      </c>
      <c r="C88" s="46" t="s">
        <v>26</v>
      </c>
      <c r="D88" s="55">
        <v>34539</v>
      </c>
      <c r="E88" s="9">
        <v>473341</v>
      </c>
      <c r="F88" s="9">
        <v>430</v>
      </c>
      <c r="G88" s="8">
        <v>0.179</v>
      </c>
      <c r="H88" s="8">
        <v>0.02</v>
      </c>
      <c r="I88" s="32">
        <v>0.154</v>
      </c>
      <c r="J88" s="32">
        <v>0.235</v>
      </c>
      <c r="K88" s="74">
        <v>0.097</v>
      </c>
      <c r="L88" s="74">
        <v>3.539</v>
      </c>
      <c r="M88" s="74">
        <v>0.005</v>
      </c>
      <c r="N88" s="74">
        <v>0.34</v>
      </c>
      <c r="O88" s="74">
        <v>2.04</v>
      </c>
      <c r="P88" s="74">
        <v>0.95</v>
      </c>
      <c r="Q88" s="74">
        <v>7.2</v>
      </c>
      <c r="R88" s="74">
        <v>2.9</v>
      </c>
      <c r="S88" s="8">
        <v>7.04</v>
      </c>
      <c r="T88" s="8">
        <v>3.877</v>
      </c>
      <c r="U88" s="9">
        <v>12</v>
      </c>
      <c r="V88" s="9">
        <v>78</v>
      </c>
      <c r="AB88" s="29">
        <f t="shared" si="21"/>
        <v>3.636</v>
      </c>
      <c r="AC88" s="75">
        <f t="shared" si="22"/>
        <v>6.392857142857143</v>
      </c>
      <c r="AD88" s="75">
        <f t="shared" si="23"/>
        <v>0.7272727272727273</v>
      </c>
      <c r="AE88" s="75">
        <f t="shared" si="24"/>
        <v>17.11111111111111</v>
      </c>
      <c r="AF88" s="75">
        <f t="shared" si="25"/>
        <v>33.57142857142857</v>
      </c>
      <c r="AG88" s="75">
        <f t="shared" si="26"/>
        <v>6.928571428571429</v>
      </c>
      <c r="AH88" s="75">
        <f t="shared" si="27"/>
        <v>252.78571428571428</v>
      </c>
      <c r="AI88" s="75">
        <f t="shared" si="28"/>
        <v>0.4838709677419355</v>
      </c>
      <c r="AJ88" s="75">
        <f t="shared" si="29"/>
        <v>8.717948717948719</v>
      </c>
      <c r="AK88" s="75">
        <f t="shared" si="30"/>
        <v>102.00000000000001</v>
      </c>
      <c r="AL88" s="75">
        <f t="shared" si="31"/>
        <v>79.16666666666666</v>
      </c>
      <c r="AM88" s="75">
        <f t="shared" si="32"/>
        <v>313.04347826086956</v>
      </c>
      <c r="AN88" s="75">
        <f t="shared" si="33"/>
        <v>181.25</v>
      </c>
      <c r="AO88" s="75">
        <f t="shared" si="34"/>
        <v>201.14285714285714</v>
      </c>
      <c r="AP88" s="75"/>
      <c r="AQ88" s="75"/>
      <c r="AR88" s="75"/>
      <c r="AS88" s="75"/>
      <c r="AT88" s="31">
        <f t="shared" si="35"/>
        <v>132.73944577297414</v>
      </c>
      <c r="AU88" s="31">
        <f t="shared" si="36"/>
        <v>259.7142857142857</v>
      </c>
      <c r="AV88" s="27">
        <f t="shared" si="41"/>
        <v>509.85666507405637</v>
      </c>
      <c r="AW88" s="27">
        <f t="shared" si="37"/>
        <v>635.1785714285714</v>
      </c>
      <c r="AX88" s="27">
        <f t="shared" si="38"/>
        <v>0.8026981513676457</v>
      </c>
      <c r="AY88" s="27">
        <f t="shared" si="39"/>
        <v>-132.25047778308647</v>
      </c>
      <c r="AZ88" s="27">
        <f t="shared" si="40"/>
        <v>1.5563241106719368</v>
      </c>
    </row>
    <row r="89" spans="1:52" ht="12.75">
      <c r="A89" s="9" t="s">
        <v>71</v>
      </c>
      <c r="B89" s="55">
        <v>34539</v>
      </c>
      <c r="C89" s="46" t="s">
        <v>26</v>
      </c>
      <c r="D89" s="55">
        <v>34546</v>
      </c>
      <c r="E89" s="9">
        <v>482026</v>
      </c>
      <c r="F89" s="9">
        <v>500</v>
      </c>
      <c r="G89" s="8">
        <v>0.0146</v>
      </c>
      <c r="H89" s="8">
        <v>0.0111</v>
      </c>
      <c r="I89" s="32">
        <v>0.0264</v>
      </c>
      <c r="J89" s="32">
        <v>0.341</v>
      </c>
      <c r="K89" s="74">
        <v>0.26</v>
      </c>
      <c r="L89" s="74">
        <v>1.22</v>
      </c>
      <c r="M89" s="74">
        <v>0.005</v>
      </c>
      <c r="N89" s="74">
        <v>0.61</v>
      </c>
      <c r="O89" s="74">
        <v>1.21</v>
      </c>
      <c r="P89" s="74">
        <v>1.28</v>
      </c>
      <c r="Q89" s="74">
        <v>9.78</v>
      </c>
      <c r="R89" s="74">
        <v>1.6</v>
      </c>
      <c r="S89" s="8">
        <v>15.1</v>
      </c>
      <c r="T89" s="8">
        <v>5.49</v>
      </c>
      <c r="U89" s="9">
        <v>19</v>
      </c>
      <c r="V89" s="9">
        <v>69</v>
      </c>
      <c r="AB89" s="29">
        <f t="shared" si="21"/>
        <v>1.48</v>
      </c>
      <c r="AC89" s="75">
        <f t="shared" si="22"/>
        <v>0.5214285714285715</v>
      </c>
      <c r="AD89" s="75">
        <f t="shared" si="23"/>
        <v>0.4036363636363637</v>
      </c>
      <c r="AE89" s="75">
        <f t="shared" si="24"/>
        <v>2.933333333333333</v>
      </c>
      <c r="AF89" s="75">
        <f t="shared" si="25"/>
        <v>48.714285714285715</v>
      </c>
      <c r="AG89" s="75">
        <f t="shared" si="26"/>
        <v>18.571428571428573</v>
      </c>
      <c r="AH89" s="75">
        <f t="shared" si="27"/>
        <v>87.14285714285715</v>
      </c>
      <c r="AI89" s="75">
        <f t="shared" si="28"/>
        <v>0.4838709677419355</v>
      </c>
      <c r="AJ89" s="75">
        <f t="shared" si="29"/>
        <v>15.641025641025642</v>
      </c>
      <c r="AK89" s="75">
        <f t="shared" si="30"/>
        <v>60.5</v>
      </c>
      <c r="AL89" s="75">
        <f t="shared" si="31"/>
        <v>106.66666666666667</v>
      </c>
      <c r="AM89" s="75">
        <f t="shared" si="32"/>
        <v>425.2173913043478</v>
      </c>
      <c r="AN89" s="75">
        <f t="shared" si="33"/>
        <v>100</v>
      </c>
      <c r="AO89" s="75">
        <f t="shared" si="34"/>
        <v>431.42857142857144</v>
      </c>
      <c r="AP89" s="75"/>
      <c r="AQ89" s="75"/>
      <c r="AR89" s="75"/>
      <c r="AS89" s="75"/>
      <c r="AT89" s="31">
        <f t="shared" si="35"/>
        <v>3.2359365692962814</v>
      </c>
      <c r="AU89" s="31">
        <f t="shared" si="36"/>
        <v>105.71428571428572</v>
      </c>
      <c r="AV89" s="27">
        <f t="shared" si="41"/>
        <v>626.5965121834687</v>
      </c>
      <c r="AW89" s="27">
        <f t="shared" si="37"/>
        <v>618.5714285714287</v>
      </c>
      <c r="AX89" s="27">
        <f t="shared" si="38"/>
        <v>1.0129735762781247</v>
      </c>
      <c r="AY89" s="27">
        <f t="shared" si="39"/>
        <v>-10.546344959388534</v>
      </c>
      <c r="AZ89" s="27">
        <f t="shared" si="40"/>
        <v>0.9856032248776273</v>
      </c>
    </row>
    <row r="90" spans="1:52" ht="12.75">
      <c r="A90" s="9" t="s">
        <v>72</v>
      </c>
      <c r="B90" s="55">
        <v>34546</v>
      </c>
      <c r="C90" s="46" t="s">
        <v>26</v>
      </c>
      <c r="D90" s="55">
        <v>34553</v>
      </c>
      <c r="E90" s="9">
        <v>482029</v>
      </c>
      <c r="F90" s="9">
        <v>550</v>
      </c>
      <c r="G90" s="8">
        <v>0.091</v>
      </c>
      <c r="H90" s="8">
        <v>0.0124</v>
      </c>
      <c r="I90" s="32">
        <v>0.0474</v>
      </c>
      <c r="J90" s="32">
        <v>0.241</v>
      </c>
      <c r="K90" s="74">
        <v>1.113</v>
      </c>
      <c r="L90" s="74">
        <v>2.638</v>
      </c>
      <c r="M90" s="74">
        <v>0.006</v>
      </c>
      <c r="N90" s="74">
        <v>0.34</v>
      </c>
      <c r="O90" s="74">
        <v>1.11</v>
      </c>
      <c r="P90" s="74">
        <v>0.44</v>
      </c>
      <c r="Q90" s="74">
        <v>2.96</v>
      </c>
      <c r="R90" s="74">
        <v>2.36</v>
      </c>
      <c r="S90" s="8">
        <v>1.94</v>
      </c>
      <c r="T90" s="8">
        <v>4.123</v>
      </c>
      <c r="U90" s="9">
        <v>21</v>
      </c>
      <c r="V90" s="9">
        <v>72</v>
      </c>
      <c r="AB90" s="29">
        <f t="shared" si="21"/>
        <v>3.751</v>
      </c>
      <c r="AC90" s="75">
        <f t="shared" si="22"/>
        <v>3.25</v>
      </c>
      <c r="AD90" s="75">
        <f t="shared" si="23"/>
        <v>0.4509090909090909</v>
      </c>
      <c r="AE90" s="75">
        <f t="shared" si="24"/>
        <v>5.266666666666667</v>
      </c>
      <c r="AF90" s="75">
        <f t="shared" si="25"/>
        <v>34.42857142857142</v>
      </c>
      <c r="AG90" s="75">
        <f t="shared" si="26"/>
        <v>79.5</v>
      </c>
      <c r="AH90" s="75">
        <f t="shared" si="27"/>
        <v>188.42857142857142</v>
      </c>
      <c r="AI90" s="75">
        <f t="shared" si="28"/>
        <v>0.5806451612903225</v>
      </c>
      <c r="AJ90" s="75">
        <f t="shared" si="29"/>
        <v>8.717948717948719</v>
      </c>
      <c r="AK90" s="75">
        <f t="shared" si="30"/>
        <v>55.50000000000001</v>
      </c>
      <c r="AL90" s="75">
        <f t="shared" si="31"/>
        <v>36.666666666666664</v>
      </c>
      <c r="AM90" s="75">
        <f t="shared" si="32"/>
        <v>128.69565217391303</v>
      </c>
      <c r="AN90" s="75">
        <f t="shared" si="33"/>
        <v>147.5</v>
      </c>
      <c r="AO90" s="75">
        <f t="shared" si="34"/>
        <v>55.42857142857142</v>
      </c>
      <c r="AP90" s="75"/>
      <c r="AQ90" s="75"/>
      <c r="AR90" s="75"/>
      <c r="AS90" s="75"/>
      <c r="AT90" s="31">
        <f t="shared" si="35"/>
        <v>75.3355563733717</v>
      </c>
      <c r="AU90" s="31">
        <f t="shared" si="36"/>
        <v>267.92857142857144</v>
      </c>
      <c r="AV90" s="27">
        <f t="shared" si="41"/>
        <v>309.0802675585284</v>
      </c>
      <c r="AW90" s="27">
        <f t="shared" si="37"/>
        <v>391.3571428571429</v>
      </c>
      <c r="AX90" s="27">
        <f t="shared" si="38"/>
        <v>0.7897652392442777</v>
      </c>
      <c r="AY90" s="27">
        <f t="shared" si="39"/>
        <v>-161.77687529861447</v>
      </c>
      <c r="AZ90" s="27">
        <f t="shared" si="40"/>
        <v>2.321828776333483</v>
      </c>
    </row>
    <row r="91" spans="1:52" ht="12.75">
      <c r="A91" s="9" t="s">
        <v>73</v>
      </c>
      <c r="B91" s="55">
        <v>34553</v>
      </c>
      <c r="C91" s="46" t="s">
        <v>26</v>
      </c>
      <c r="D91" s="55">
        <v>34560</v>
      </c>
      <c r="E91" s="9">
        <v>482031</v>
      </c>
      <c r="F91" s="9">
        <v>970</v>
      </c>
      <c r="G91" s="8">
        <v>0.0407</v>
      </c>
      <c r="H91" s="8">
        <v>0.0055</v>
      </c>
      <c r="I91" s="32">
        <v>0.02</v>
      </c>
      <c r="J91" s="32">
        <v>0.1</v>
      </c>
      <c r="K91" s="74">
        <v>0.859</v>
      </c>
      <c r="L91" s="74">
        <v>0.726</v>
      </c>
      <c r="M91" s="74">
        <v>0.005</v>
      </c>
      <c r="N91" s="74">
        <v>0.25</v>
      </c>
      <c r="O91" s="74">
        <v>0.27</v>
      </c>
      <c r="P91" s="74">
        <v>0.31</v>
      </c>
      <c r="Q91" s="74">
        <v>2.38</v>
      </c>
      <c r="R91" s="74">
        <v>1.29</v>
      </c>
      <c r="S91" s="8">
        <v>3.05</v>
      </c>
      <c r="T91" s="8">
        <v>4.731</v>
      </c>
      <c r="U91" s="9">
        <v>20</v>
      </c>
      <c r="V91" s="9">
        <v>36</v>
      </c>
      <c r="AB91" s="29">
        <f t="shared" si="21"/>
        <v>1.585</v>
      </c>
      <c r="AC91" s="75">
        <f t="shared" si="22"/>
        <v>1.4535714285714287</v>
      </c>
      <c r="AD91" s="75">
        <f t="shared" si="23"/>
        <v>0.19999999999999998</v>
      </c>
      <c r="AE91" s="75">
        <f t="shared" si="24"/>
        <v>2.2222222222222223</v>
      </c>
      <c r="AF91" s="75">
        <f t="shared" si="25"/>
        <v>14.285714285714286</v>
      </c>
      <c r="AG91" s="75">
        <f t="shared" si="26"/>
        <v>61.357142857142854</v>
      </c>
      <c r="AH91" s="75">
        <f t="shared" si="27"/>
        <v>51.85714285714286</v>
      </c>
      <c r="AI91" s="75">
        <f t="shared" si="28"/>
        <v>0.4838709677419355</v>
      </c>
      <c r="AJ91" s="75">
        <f t="shared" si="29"/>
        <v>6.41025641025641</v>
      </c>
      <c r="AK91" s="75">
        <f t="shared" si="30"/>
        <v>13.500000000000002</v>
      </c>
      <c r="AL91" s="75">
        <f t="shared" si="31"/>
        <v>25.833333333333332</v>
      </c>
      <c r="AM91" s="75">
        <f t="shared" si="32"/>
        <v>103.47826086956522</v>
      </c>
      <c r="AN91" s="75">
        <f t="shared" si="33"/>
        <v>80.625</v>
      </c>
      <c r="AO91" s="75">
        <f t="shared" si="34"/>
        <v>87.14285714285714</v>
      </c>
      <c r="AP91" s="75"/>
      <c r="AQ91" s="75"/>
      <c r="AR91" s="75"/>
      <c r="AS91" s="75"/>
      <c r="AT91" s="31">
        <f t="shared" si="35"/>
        <v>18.578044550916992</v>
      </c>
      <c r="AU91" s="31">
        <f t="shared" si="36"/>
        <v>113.21428571428572</v>
      </c>
      <c r="AV91" s="27">
        <f t="shared" si="41"/>
        <v>210.5789934702978</v>
      </c>
      <c r="AW91" s="27">
        <f t="shared" si="37"/>
        <v>219.625</v>
      </c>
      <c r="AX91" s="27">
        <f t="shared" si="38"/>
        <v>0.9588115809689143</v>
      </c>
      <c r="AY91" s="27">
        <f t="shared" si="39"/>
        <v>-70.40314938684503</v>
      </c>
      <c r="AZ91" s="27">
        <f t="shared" si="40"/>
        <v>1.1874554526015682</v>
      </c>
    </row>
    <row r="92" spans="1:52" ht="12.75">
      <c r="A92" s="9" t="s">
        <v>74</v>
      </c>
      <c r="B92" s="55">
        <v>34560</v>
      </c>
      <c r="C92" s="46" t="s">
        <v>26</v>
      </c>
      <c r="D92" s="55">
        <v>34567</v>
      </c>
      <c r="E92" s="9">
        <v>482034</v>
      </c>
      <c r="F92" s="9">
        <v>790</v>
      </c>
      <c r="G92" s="8">
        <v>0.0398</v>
      </c>
      <c r="H92" s="8">
        <v>0.0077</v>
      </c>
      <c r="I92" s="32">
        <v>0.0303</v>
      </c>
      <c r="J92" s="32">
        <v>0.142</v>
      </c>
      <c r="K92" s="74">
        <v>0.075</v>
      </c>
      <c r="L92" s="74">
        <v>0.822</v>
      </c>
      <c r="M92" s="74">
        <v>0.005</v>
      </c>
      <c r="N92" s="74">
        <v>0.59</v>
      </c>
      <c r="O92" s="74">
        <v>0.72</v>
      </c>
      <c r="P92" s="74">
        <v>1.52</v>
      </c>
      <c r="Q92" s="74">
        <v>12.11</v>
      </c>
      <c r="R92" s="74">
        <v>1.69</v>
      </c>
      <c r="S92" s="8">
        <v>19.1</v>
      </c>
      <c r="T92" s="8">
        <v>4.823</v>
      </c>
      <c r="U92" s="9">
        <v>14</v>
      </c>
      <c r="V92" s="9">
        <v>73</v>
      </c>
      <c r="AB92" s="29">
        <f t="shared" si="21"/>
        <v>0.8969999999999999</v>
      </c>
      <c r="AC92" s="75">
        <f t="shared" si="22"/>
        <v>1.4214285714285715</v>
      </c>
      <c r="AD92" s="75">
        <f t="shared" si="23"/>
        <v>0.28</v>
      </c>
      <c r="AE92" s="75">
        <f t="shared" si="24"/>
        <v>3.3666666666666663</v>
      </c>
      <c r="AF92" s="75">
        <f t="shared" si="25"/>
        <v>20.285714285714285</v>
      </c>
      <c r="AG92" s="75">
        <f t="shared" si="26"/>
        <v>5.357142857142857</v>
      </c>
      <c r="AH92" s="75">
        <f t="shared" si="27"/>
        <v>58.714285714285715</v>
      </c>
      <c r="AI92" s="75">
        <f t="shared" si="28"/>
        <v>0.4838709677419355</v>
      </c>
      <c r="AJ92" s="75">
        <f t="shared" si="29"/>
        <v>15.128205128205128</v>
      </c>
      <c r="AK92" s="75">
        <f t="shared" si="30"/>
        <v>36</v>
      </c>
      <c r="AL92" s="75">
        <f t="shared" si="31"/>
        <v>126.66666666666667</v>
      </c>
      <c r="AM92" s="75">
        <f t="shared" si="32"/>
        <v>526.5217391304348</v>
      </c>
      <c r="AN92" s="75">
        <f t="shared" si="33"/>
        <v>105.625</v>
      </c>
      <c r="AO92" s="75">
        <f t="shared" si="34"/>
        <v>545.7142857142857</v>
      </c>
      <c r="AP92" s="75"/>
      <c r="AQ92" s="75"/>
      <c r="AR92" s="75"/>
      <c r="AS92" s="75"/>
      <c r="AT92" s="31">
        <f t="shared" si="35"/>
        <v>15.031419660900216</v>
      </c>
      <c r="AU92" s="31">
        <f t="shared" si="36"/>
        <v>64.07142857142857</v>
      </c>
      <c r="AV92" s="27">
        <f t="shared" si="41"/>
        <v>709.6737537824495</v>
      </c>
      <c r="AW92" s="27">
        <f t="shared" si="37"/>
        <v>710.0535714285713</v>
      </c>
      <c r="AX92" s="27">
        <f t="shared" si="38"/>
        <v>0.9994650859295621</v>
      </c>
      <c r="AY92" s="27">
        <f t="shared" si="39"/>
        <v>-5.736960503264754</v>
      </c>
      <c r="AZ92" s="27">
        <f t="shared" si="40"/>
        <v>0.9648304120191213</v>
      </c>
    </row>
    <row r="93" spans="1:52" ht="12.75">
      <c r="A93" s="9" t="s">
        <v>75</v>
      </c>
      <c r="B93" s="55">
        <v>34567</v>
      </c>
      <c r="C93" s="46" t="s">
        <v>26</v>
      </c>
      <c r="D93" s="55">
        <v>34574</v>
      </c>
      <c r="E93" s="9">
        <v>482037</v>
      </c>
      <c r="F93" s="9">
        <v>1750</v>
      </c>
      <c r="G93" s="8">
        <v>0.0195</v>
      </c>
      <c r="H93" s="8">
        <v>0.0045</v>
      </c>
      <c r="I93" s="32">
        <v>0.02</v>
      </c>
      <c r="J93" s="32">
        <v>0.133</v>
      </c>
      <c r="K93" s="74">
        <v>0.127</v>
      </c>
      <c r="L93" s="74">
        <v>0.764</v>
      </c>
      <c r="M93" s="74">
        <v>0.005</v>
      </c>
      <c r="N93" s="74">
        <v>0.21</v>
      </c>
      <c r="O93" s="74">
        <v>0.38</v>
      </c>
      <c r="P93" s="74">
        <v>0.4</v>
      </c>
      <c r="Q93" s="74">
        <v>3.02</v>
      </c>
      <c r="R93" s="74">
        <v>0.81</v>
      </c>
      <c r="S93" s="8">
        <v>4.02</v>
      </c>
      <c r="T93" s="8">
        <v>4.778</v>
      </c>
      <c r="U93" s="9">
        <v>17</v>
      </c>
      <c r="V93" s="9">
        <v>28</v>
      </c>
      <c r="AB93" s="29">
        <f t="shared" si="21"/>
        <v>0.891</v>
      </c>
      <c r="AC93" s="75">
        <f t="shared" si="22"/>
        <v>0.6964285714285715</v>
      </c>
      <c r="AD93" s="75">
        <f t="shared" si="23"/>
        <v>0.16363636363636364</v>
      </c>
      <c r="AE93" s="75">
        <f t="shared" si="24"/>
        <v>2.2222222222222223</v>
      </c>
      <c r="AF93" s="75">
        <f t="shared" si="25"/>
        <v>19</v>
      </c>
      <c r="AG93" s="75">
        <f t="shared" si="26"/>
        <v>9.071428571428573</v>
      </c>
      <c r="AH93" s="75">
        <f t="shared" si="27"/>
        <v>54.57142857142857</v>
      </c>
      <c r="AI93" s="75">
        <f t="shared" si="28"/>
        <v>0.4838709677419355</v>
      </c>
      <c r="AJ93" s="75">
        <f t="shared" si="29"/>
        <v>5.384615384615384</v>
      </c>
      <c r="AK93" s="75">
        <f t="shared" si="30"/>
        <v>19</v>
      </c>
      <c r="AL93" s="75">
        <f t="shared" si="31"/>
        <v>33.333333333333336</v>
      </c>
      <c r="AM93" s="75">
        <f t="shared" si="32"/>
        <v>131.30434782608697</v>
      </c>
      <c r="AN93" s="75">
        <f t="shared" si="33"/>
        <v>50.625</v>
      </c>
      <c r="AO93" s="75">
        <f t="shared" si="34"/>
        <v>114.85714285714283</v>
      </c>
      <c r="AP93" s="75"/>
      <c r="AQ93" s="75"/>
      <c r="AR93" s="75"/>
      <c r="AS93" s="75"/>
      <c r="AT93" s="31">
        <f t="shared" si="35"/>
        <v>16.672472125510648</v>
      </c>
      <c r="AU93" s="31">
        <f t="shared" si="36"/>
        <v>63.64285714285714</v>
      </c>
      <c r="AV93" s="27">
        <f t="shared" si="41"/>
        <v>198.09372511546425</v>
      </c>
      <c r="AW93" s="27">
        <f t="shared" si="37"/>
        <v>220.0535714285714</v>
      </c>
      <c r="AX93" s="27">
        <f t="shared" si="38"/>
        <v>0.9002068170466607</v>
      </c>
      <c r="AY93" s="27">
        <f t="shared" si="39"/>
        <v>-31.03127488453572</v>
      </c>
      <c r="AZ93" s="27">
        <f t="shared" si="40"/>
        <v>1.1431970581873245</v>
      </c>
    </row>
    <row r="94" spans="1:52" ht="12.75">
      <c r="A94" s="9" t="s">
        <v>76</v>
      </c>
      <c r="B94" s="55">
        <v>34574</v>
      </c>
      <c r="C94" s="46" t="s">
        <v>26</v>
      </c>
      <c r="D94" s="55">
        <v>34595</v>
      </c>
      <c r="E94" s="9">
        <v>482040</v>
      </c>
      <c r="F94" s="9" t="s">
        <v>46</v>
      </c>
      <c r="G94" s="8">
        <v>0.0275</v>
      </c>
      <c r="H94" s="8">
        <v>0.0043</v>
      </c>
      <c r="I94" s="32">
        <v>0.0281</v>
      </c>
      <c r="J94" s="32">
        <v>0.143</v>
      </c>
      <c r="K94" s="74">
        <v>0.204</v>
      </c>
      <c r="L94" s="74">
        <v>0.422</v>
      </c>
      <c r="M94" s="74">
        <v>0.005</v>
      </c>
      <c r="N94" s="74">
        <v>0.53</v>
      </c>
      <c r="O94" s="74">
        <v>0.55</v>
      </c>
      <c r="P94" s="74">
        <v>1.22</v>
      </c>
      <c r="Q94" s="74">
        <v>10.23</v>
      </c>
      <c r="R94" s="74">
        <v>1.35</v>
      </c>
      <c r="S94" s="8">
        <v>16.9</v>
      </c>
      <c r="T94" s="8">
        <v>4.724</v>
      </c>
      <c r="U94" s="9">
        <v>17</v>
      </c>
      <c r="V94" s="9">
        <v>66</v>
      </c>
      <c r="W94" s="24"/>
      <c r="X94" s="24"/>
      <c r="Y94" s="24"/>
      <c r="Z94" s="24"/>
      <c r="AB94" s="29">
        <f t="shared" si="21"/>
        <v>0.626</v>
      </c>
      <c r="AC94" s="75">
        <f t="shared" si="22"/>
        <v>0.9821428571428572</v>
      </c>
      <c r="AD94" s="75">
        <f t="shared" si="23"/>
        <v>0.15636363636363637</v>
      </c>
      <c r="AE94" s="75">
        <f t="shared" si="24"/>
        <v>3.1222222222222222</v>
      </c>
      <c r="AF94" s="75">
        <f t="shared" si="25"/>
        <v>20.428571428571427</v>
      </c>
      <c r="AG94" s="75">
        <f t="shared" si="26"/>
        <v>14.57142857142857</v>
      </c>
      <c r="AH94" s="75">
        <f t="shared" si="27"/>
        <v>30.142857142857142</v>
      </c>
      <c r="AI94" s="75">
        <f t="shared" si="28"/>
        <v>0.4838709677419355</v>
      </c>
      <c r="AJ94" s="75">
        <f t="shared" si="29"/>
        <v>13.589743589743591</v>
      </c>
      <c r="AK94" s="75">
        <f t="shared" si="30"/>
        <v>27.500000000000004</v>
      </c>
      <c r="AL94" s="75">
        <f t="shared" si="31"/>
        <v>101.66666666666667</v>
      </c>
      <c r="AM94" s="75">
        <f t="shared" si="32"/>
        <v>444.7826086956522</v>
      </c>
      <c r="AN94" s="75">
        <f t="shared" si="33"/>
        <v>84.375</v>
      </c>
      <c r="AO94" s="75">
        <f t="shared" si="34"/>
        <v>482.85714285714283</v>
      </c>
      <c r="AP94" s="75"/>
      <c r="AQ94" s="75"/>
      <c r="AR94" s="75"/>
      <c r="AS94" s="75"/>
      <c r="AT94" s="31">
        <f t="shared" si="35"/>
        <v>18.879913490962927</v>
      </c>
      <c r="AU94" s="31">
        <f t="shared" si="36"/>
        <v>44.71428571428571</v>
      </c>
      <c r="AV94" s="27">
        <f t="shared" si="41"/>
        <v>602.1104475234911</v>
      </c>
      <c r="AW94" s="27">
        <f t="shared" si="37"/>
        <v>597.375</v>
      </c>
      <c r="AX94" s="27">
        <f t="shared" si="38"/>
        <v>1.007927093573536</v>
      </c>
      <c r="AY94" s="27">
        <f t="shared" si="39"/>
        <v>-9.835981047937594</v>
      </c>
      <c r="AZ94" s="27">
        <f t="shared" si="40"/>
        <v>0.9211474144584513</v>
      </c>
    </row>
    <row r="95" spans="1:52" ht="12.75">
      <c r="A95" s="9" t="s">
        <v>79</v>
      </c>
      <c r="B95" s="54">
        <v>34609</v>
      </c>
      <c r="C95" s="46" t="s">
        <v>26</v>
      </c>
      <c r="D95" s="55">
        <v>34623</v>
      </c>
      <c r="E95" s="9">
        <v>482047</v>
      </c>
      <c r="F95" s="9">
        <v>3000</v>
      </c>
      <c r="G95" s="8">
        <v>0.016</v>
      </c>
      <c r="H95" s="8">
        <v>0.0045</v>
      </c>
      <c r="I95" s="32">
        <v>0.0252</v>
      </c>
      <c r="J95" s="32">
        <v>0.224</v>
      </c>
      <c r="K95" s="74">
        <v>0.344</v>
      </c>
      <c r="L95" s="74">
        <v>0.906</v>
      </c>
      <c r="M95" s="74">
        <v>0.005</v>
      </c>
      <c r="N95" s="74">
        <v>0.44</v>
      </c>
      <c r="O95" s="74">
        <v>0.58</v>
      </c>
      <c r="P95" s="74">
        <v>0.95</v>
      </c>
      <c r="Q95" s="74">
        <v>7.65</v>
      </c>
      <c r="R95" s="74">
        <v>1.16</v>
      </c>
      <c r="S95" s="8">
        <v>11.5</v>
      </c>
      <c r="T95" s="8">
        <v>4.856</v>
      </c>
      <c r="U95" s="9">
        <v>21</v>
      </c>
      <c r="V95" s="9">
        <v>54</v>
      </c>
      <c r="W95" s="24"/>
      <c r="X95" s="24"/>
      <c r="Y95" s="24"/>
      <c r="Z95" s="24"/>
      <c r="AB95" s="29">
        <f t="shared" si="21"/>
        <v>1.25</v>
      </c>
      <c r="AC95" s="75">
        <f t="shared" si="22"/>
        <v>0.5714285714285715</v>
      </c>
      <c r="AD95" s="75">
        <f t="shared" si="23"/>
        <v>0.16363636363636364</v>
      </c>
      <c r="AE95" s="75">
        <f t="shared" si="24"/>
        <v>2.8</v>
      </c>
      <c r="AF95" s="75">
        <f t="shared" si="25"/>
        <v>32</v>
      </c>
      <c r="AG95" s="75">
        <f t="shared" si="26"/>
        <v>24.57142857142857</v>
      </c>
      <c r="AH95" s="75">
        <f t="shared" si="27"/>
        <v>64.71428571428571</v>
      </c>
      <c r="AI95" s="75">
        <f t="shared" si="28"/>
        <v>0.4838709677419355</v>
      </c>
      <c r="AJ95" s="75">
        <f t="shared" si="29"/>
        <v>11.282051282051283</v>
      </c>
      <c r="AK95" s="75">
        <f t="shared" si="30"/>
        <v>28.999999999999996</v>
      </c>
      <c r="AL95" s="75">
        <f t="shared" si="31"/>
        <v>79.16666666666666</v>
      </c>
      <c r="AM95" s="75">
        <f t="shared" si="32"/>
        <v>332.60869565217394</v>
      </c>
      <c r="AN95" s="75">
        <f t="shared" si="33"/>
        <v>72.5</v>
      </c>
      <c r="AO95" s="75">
        <f t="shared" si="34"/>
        <v>328.57142857142856</v>
      </c>
      <c r="AP95" s="75"/>
      <c r="AQ95" s="75"/>
      <c r="AR95" s="75"/>
      <c r="AS95" s="75"/>
      <c r="AT95" s="31">
        <f t="shared" si="35"/>
        <v>13.931568029453036</v>
      </c>
      <c r="AU95" s="31">
        <f t="shared" si="36"/>
        <v>89.28571428571428</v>
      </c>
      <c r="AV95" s="27">
        <f t="shared" si="41"/>
        <v>476.62884217232045</v>
      </c>
      <c r="AW95" s="27">
        <f t="shared" si="37"/>
        <v>465.7857142857143</v>
      </c>
      <c r="AX95" s="27">
        <f t="shared" si="38"/>
        <v>1.0232792195081255</v>
      </c>
      <c r="AY95" s="27">
        <f t="shared" si="39"/>
        <v>-13.728300684822386</v>
      </c>
      <c r="AZ95" s="27">
        <f t="shared" si="40"/>
        <v>1.012287334593573</v>
      </c>
    </row>
    <row r="96" spans="1:52" ht="12.75">
      <c r="A96" s="9" t="s">
        <v>88</v>
      </c>
      <c r="B96" s="55">
        <v>34623</v>
      </c>
      <c r="C96" s="46" t="s">
        <v>26</v>
      </c>
      <c r="D96" s="55">
        <v>34637</v>
      </c>
      <c r="E96" s="9">
        <v>482050</v>
      </c>
      <c r="F96" s="9">
        <v>4000</v>
      </c>
      <c r="G96" s="8">
        <v>0.0398</v>
      </c>
      <c r="H96" s="8">
        <v>0.0056</v>
      </c>
      <c r="I96" s="32">
        <v>0.0431</v>
      </c>
      <c r="J96" s="32">
        <v>0.177</v>
      </c>
      <c r="K96" s="74">
        <v>0.551</v>
      </c>
      <c r="L96" s="74">
        <v>1.236</v>
      </c>
      <c r="M96" s="74">
        <v>0.005</v>
      </c>
      <c r="N96" s="74">
        <v>0.3</v>
      </c>
      <c r="O96" s="74">
        <v>0.38</v>
      </c>
      <c r="P96" s="74">
        <v>0.51</v>
      </c>
      <c r="Q96" s="74">
        <v>3.74</v>
      </c>
      <c r="R96" s="74">
        <v>1.28</v>
      </c>
      <c r="S96" s="8">
        <v>5.19</v>
      </c>
      <c r="T96" s="8">
        <v>4.492</v>
      </c>
      <c r="U96" s="9">
        <v>9</v>
      </c>
      <c r="V96" s="9">
        <v>51</v>
      </c>
      <c r="W96" s="17"/>
      <c r="X96" s="17"/>
      <c r="Y96" s="17"/>
      <c r="Z96" s="17"/>
      <c r="AB96" s="29">
        <f t="shared" si="21"/>
        <v>1.787</v>
      </c>
      <c r="AC96" s="75">
        <f t="shared" si="22"/>
        <v>1.4214285714285715</v>
      </c>
      <c r="AD96" s="75">
        <f t="shared" si="23"/>
        <v>0.20363636363636362</v>
      </c>
      <c r="AE96" s="75">
        <f t="shared" si="24"/>
        <v>4.788888888888889</v>
      </c>
      <c r="AF96" s="75">
        <f t="shared" si="25"/>
        <v>25.28571428571428</v>
      </c>
      <c r="AG96" s="75">
        <f t="shared" si="26"/>
        <v>39.35714285714286</v>
      </c>
      <c r="AH96" s="75">
        <f t="shared" si="27"/>
        <v>88.28571428571429</v>
      </c>
      <c r="AI96" s="75">
        <f t="shared" si="28"/>
        <v>0.4838709677419355</v>
      </c>
      <c r="AJ96" s="75">
        <f t="shared" si="29"/>
        <v>7.692307692307692</v>
      </c>
      <c r="AK96" s="75">
        <f t="shared" si="30"/>
        <v>19</v>
      </c>
      <c r="AL96" s="75">
        <f t="shared" si="31"/>
        <v>42.5</v>
      </c>
      <c r="AM96" s="75">
        <f t="shared" si="32"/>
        <v>162.60869565217394</v>
      </c>
      <c r="AN96" s="75">
        <f t="shared" si="33"/>
        <v>80</v>
      </c>
      <c r="AO96" s="75">
        <f t="shared" si="34"/>
        <v>148.2857142857143</v>
      </c>
      <c r="AP96" s="75"/>
      <c r="AQ96" s="75"/>
      <c r="AR96" s="75"/>
      <c r="AS96" s="75"/>
      <c r="AT96" s="31">
        <f t="shared" si="35"/>
        <v>32.21068791283435</v>
      </c>
      <c r="AU96" s="31">
        <f t="shared" si="36"/>
        <v>127.64285714285715</v>
      </c>
      <c r="AV96" s="27">
        <f t="shared" si="41"/>
        <v>271.1581462016245</v>
      </c>
      <c r="AW96" s="27">
        <f t="shared" si="37"/>
        <v>316.57142857142856</v>
      </c>
      <c r="AX96" s="27">
        <f t="shared" si="38"/>
        <v>0.8565464907091027</v>
      </c>
      <c r="AY96" s="27">
        <f t="shared" si="39"/>
        <v>-84.77042522694694</v>
      </c>
      <c r="AZ96" s="27">
        <f t="shared" si="40"/>
        <v>1.0965904331071459</v>
      </c>
    </row>
    <row r="97" spans="1:52" ht="12.75">
      <c r="A97" s="9" t="s">
        <v>80</v>
      </c>
      <c r="B97" s="55">
        <v>34637</v>
      </c>
      <c r="C97" s="46" t="s">
        <v>26</v>
      </c>
      <c r="D97" s="55">
        <v>34644</v>
      </c>
      <c r="E97" s="9">
        <v>482053</v>
      </c>
      <c r="F97" s="9">
        <v>3250</v>
      </c>
      <c r="G97" s="8">
        <v>0.052</v>
      </c>
      <c r="H97" s="8">
        <v>0.0055</v>
      </c>
      <c r="I97" s="32">
        <v>0.02</v>
      </c>
      <c r="J97" s="32">
        <v>0.174</v>
      </c>
      <c r="K97" s="74">
        <v>0.767</v>
      </c>
      <c r="L97" s="74">
        <v>1.631</v>
      </c>
      <c r="M97" s="74">
        <v>0.005</v>
      </c>
      <c r="N97" s="74">
        <v>0.27</v>
      </c>
      <c r="O97" s="74">
        <v>0.3</v>
      </c>
      <c r="P97" s="74">
        <v>0.47</v>
      </c>
      <c r="Q97" s="74">
        <v>3.64</v>
      </c>
      <c r="R97" s="74">
        <v>1.49</v>
      </c>
      <c r="S97" s="8">
        <v>5.7</v>
      </c>
      <c r="T97" s="8">
        <v>4.042</v>
      </c>
      <c r="U97" s="9">
        <v>5</v>
      </c>
      <c r="V97" s="9">
        <v>69</v>
      </c>
      <c r="AB97" s="29">
        <f t="shared" si="21"/>
        <v>2.398</v>
      </c>
      <c r="AC97" s="75">
        <f t="shared" si="22"/>
        <v>1.8571428571428572</v>
      </c>
      <c r="AD97" s="75">
        <f t="shared" si="23"/>
        <v>0.19999999999999998</v>
      </c>
      <c r="AE97" s="75">
        <f t="shared" si="24"/>
        <v>2.2222222222222223</v>
      </c>
      <c r="AF97" s="75">
        <f t="shared" si="25"/>
        <v>24.857142857142854</v>
      </c>
      <c r="AG97" s="75">
        <f t="shared" si="26"/>
        <v>54.785714285714285</v>
      </c>
      <c r="AH97" s="75">
        <f t="shared" si="27"/>
        <v>116.5</v>
      </c>
      <c r="AI97" s="75">
        <f t="shared" si="28"/>
        <v>0.4838709677419355</v>
      </c>
      <c r="AJ97" s="75">
        <f t="shared" si="29"/>
        <v>6.923076923076923</v>
      </c>
      <c r="AK97" s="75">
        <f t="shared" si="30"/>
        <v>15</v>
      </c>
      <c r="AL97" s="75">
        <f t="shared" si="31"/>
        <v>39.166666666666664</v>
      </c>
      <c r="AM97" s="75">
        <f t="shared" si="32"/>
        <v>158.2608695652174</v>
      </c>
      <c r="AN97" s="75">
        <f t="shared" si="33"/>
        <v>93.125</v>
      </c>
      <c r="AO97" s="75">
        <f t="shared" si="34"/>
        <v>162.85714285714286</v>
      </c>
      <c r="AP97" s="75"/>
      <c r="AQ97" s="75"/>
      <c r="AR97" s="75"/>
      <c r="AS97" s="75"/>
      <c r="AT97" s="31">
        <f t="shared" si="35"/>
        <v>90.78205301781868</v>
      </c>
      <c r="AU97" s="31">
        <f t="shared" si="36"/>
        <v>171.28571428571428</v>
      </c>
      <c r="AV97" s="27">
        <f t="shared" si="41"/>
        <v>274.13632744067525</v>
      </c>
      <c r="AW97" s="27">
        <f t="shared" si="37"/>
        <v>372.4821428571429</v>
      </c>
      <c r="AX97" s="27">
        <f t="shared" si="38"/>
        <v>0.7359717309879579</v>
      </c>
      <c r="AY97" s="27">
        <f t="shared" si="39"/>
        <v>-153.1315297021819</v>
      </c>
      <c r="AZ97" s="27">
        <f t="shared" si="40"/>
        <v>0.9717772692601069</v>
      </c>
    </row>
    <row r="98" spans="1:52" ht="12.75">
      <c r="A98" s="3" t="s">
        <v>65</v>
      </c>
      <c r="B98" s="4">
        <v>34857</v>
      </c>
      <c r="C98" s="52" t="s">
        <v>26</v>
      </c>
      <c r="D98" s="4">
        <v>34864</v>
      </c>
      <c r="E98" s="3">
        <v>509532</v>
      </c>
      <c r="F98" s="3">
        <v>1005</v>
      </c>
      <c r="G98" s="8">
        <v>0.006</v>
      </c>
      <c r="H98" s="29">
        <v>0.0032</v>
      </c>
      <c r="I98" s="32">
        <v>0.02</v>
      </c>
      <c r="J98" s="32">
        <v>0.3</v>
      </c>
      <c r="K98" s="29">
        <v>0.437</v>
      </c>
      <c r="L98" s="29">
        <v>0.601</v>
      </c>
      <c r="M98" s="29">
        <v>0.005</v>
      </c>
      <c r="N98" s="29">
        <v>0.3</v>
      </c>
      <c r="O98" s="29">
        <v>0.45</v>
      </c>
      <c r="P98" s="29">
        <v>1.01</v>
      </c>
      <c r="Q98" s="29">
        <v>8.31</v>
      </c>
      <c r="R98" s="29">
        <v>1.34</v>
      </c>
      <c r="S98" s="29">
        <v>13.3</v>
      </c>
      <c r="T98" s="29">
        <v>5.06</v>
      </c>
      <c r="U98" s="56">
        <v>14</v>
      </c>
      <c r="V98" s="56">
        <v>58</v>
      </c>
      <c r="W98" s="29">
        <v>0.05</v>
      </c>
      <c r="X98" s="29">
        <v>1.5072</v>
      </c>
      <c r="Y98" s="29">
        <v>0.0026</v>
      </c>
      <c r="Z98" s="29">
        <v>0.327</v>
      </c>
      <c r="AA98" s="29">
        <v>-5.76</v>
      </c>
      <c r="AB98" s="29">
        <f t="shared" si="21"/>
        <v>1.038</v>
      </c>
      <c r="AC98" s="75">
        <f t="shared" si="22"/>
        <v>0.2142857142857143</v>
      </c>
      <c r="AD98" s="75">
        <f t="shared" si="23"/>
        <v>0.11636363636363638</v>
      </c>
      <c r="AE98" s="75">
        <f t="shared" si="24"/>
        <v>2.2222222222222223</v>
      </c>
      <c r="AF98" s="75">
        <f t="shared" si="25"/>
        <v>42.857142857142854</v>
      </c>
      <c r="AG98" s="75">
        <f t="shared" si="26"/>
        <v>31.214285714285715</v>
      </c>
      <c r="AH98" s="75">
        <f t="shared" si="27"/>
        <v>42.92857142857143</v>
      </c>
      <c r="AI98" s="75">
        <f t="shared" si="28"/>
        <v>0.4838709677419355</v>
      </c>
      <c r="AJ98" s="75">
        <f t="shared" si="29"/>
        <v>7.692307692307692</v>
      </c>
      <c r="AK98" s="75">
        <f t="shared" si="30"/>
        <v>22.5</v>
      </c>
      <c r="AL98" s="75">
        <f t="shared" si="31"/>
        <v>84.16666666666667</v>
      </c>
      <c r="AM98" s="75">
        <f t="shared" si="32"/>
        <v>361.304347826087</v>
      </c>
      <c r="AN98" s="75">
        <f t="shared" si="33"/>
        <v>83.75</v>
      </c>
      <c r="AO98" s="75">
        <f t="shared" si="34"/>
        <v>380</v>
      </c>
      <c r="AP98" s="75">
        <f aca="true" t="shared" si="42" ref="AP98:AP156">$W98/31*3*1000</f>
        <v>4.838709677419355</v>
      </c>
      <c r="AQ98" s="75">
        <f aca="true" t="shared" si="43" ref="AQ98:AQ156">$X98/32*2*1000</f>
        <v>94.2</v>
      </c>
      <c r="AR98" s="75">
        <f aca="true" t="shared" si="44" ref="AR98:AR156">$Y98/63*2*1000</f>
        <v>0.08253968253968254</v>
      </c>
      <c r="AS98" s="75">
        <f aca="true" t="shared" si="45" ref="AS98:AS156">$Z98/65*2*1000</f>
        <v>10.061538461538461</v>
      </c>
      <c r="AT98" s="31">
        <f t="shared" si="35"/>
        <v>8.709635899560817</v>
      </c>
      <c r="AU98" s="31">
        <f t="shared" si="36"/>
        <v>74.14285714285714</v>
      </c>
      <c r="AV98" s="27">
        <f t="shared" si="41"/>
        <v>506.8776078993471</v>
      </c>
      <c r="AW98" s="27">
        <f t="shared" si="37"/>
        <v>506.67857142857144</v>
      </c>
      <c r="AX98" s="27">
        <f t="shared" si="38"/>
        <v>1.0003928259097568</v>
      </c>
      <c r="AY98" s="27">
        <f t="shared" si="39"/>
        <v>-31.015249243510084</v>
      </c>
      <c r="AZ98" s="27">
        <f t="shared" si="40"/>
        <v>0.9508009153318079</v>
      </c>
    </row>
    <row r="99" spans="1:52" ht="12.75">
      <c r="A99" s="3" t="s">
        <v>54</v>
      </c>
      <c r="B99" s="4">
        <v>34864</v>
      </c>
      <c r="C99" s="52" t="s">
        <v>26</v>
      </c>
      <c r="D99" s="4">
        <v>34871</v>
      </c>
      <c r="E99" s="3">
        <v>509533</v>
      </c>
      <c r="F99" s="3">
        <v>850</v>
      </c>
      <c r="G99" s="8">
        <v>0.006</v>
      </c>
      <c r="H99" s="29">
        <v>0.0068</v>
      </c>
      <c r="I99" s="32">
        <v>0.02</v>
      </c>
      <c r="J99" s="32">
        <v>0.174</v>
      </c>
      <c r="K99" s="29">
        <v>0.187</v>
      </c>
      <c r="L99" s="29">
        <v>0.42</v>
      </c>
      <c r="M99" s="29">
        <v>0.017</v>
      </c>
      <c r="N99" s="29">
        <v>0.48</v>
      </c>
      <c r="O99" s="29">
        <v>0.68</v>
      </c>
      <c r="P99" s="29">
        <v>1.12</v>
      </c>
      <c r="Q99" s="29">
        <v>9.3</v>
      </c>
      <c r="R99" s="29">
        <v>1.4</v>
      </c>
      <c r="S99" s="29">
        <v>14.5</v>
      </c>
      <c r="T99" s="29">
        <v>5.22</v>
      </c>
      <c r="U99" s="56">
        <v>15</v>
      </c>
      <c r="V99" s="56">
        <v>61</v>
      </c>
      <c r="W99" s="29">
        <v>0.05</v>
      </c>
      <c r="X99" s="29">
        <v>1.5328</v>
      </c>
      <c r="Y99" s="29">
        <v>0.0021</v>
      </c>
      <c r="Z99" s="29">
        <v>0.3214</v>
      </c>
      <c r="AA99" s="29">
        <v>-6.49</v>
      </c>
      <c r="AB99" s="29">
        <f t="shared" si="21"/>
        <v>0.607</v>
      </c>
      <c r="AC99" s="75">
        <f t="shared" si="22"/>
        <v>0.2142857142857143</v>
      </c>
      <c r="AD99" s="75">
        <f t="shared" si="23"/>
        <v>0.24727272727272728</v>
      </c>
      <c r="AE99" s="75">
        <f t="shared" si="24"/>
        <v>2.2222222222222223</v>
      </c>
      <c r="AF99" s="75">
        <f t="shared" si="25"/>
        <v>24.857142857142854</v>
      </c>
      <c r="AG99" s="75">
        <f t="shared" si="26"/>
        <v>13.357142857142858</v>
      </c>
      <c r="AH99" s="75">
        <f t="shared" si="27"/>
        <v>30</v>
      </c>
      <c r="AI99" s="75">
        <f t="shared" si="28"/>
        <v>1.6451612903225807</v>
      </c>
      <c r="AJ99" s="75">
        <f t="shared" si="29"/>
        <v>12.307692307692308</v>
      </c>
      <c r="AK99" s="75">
        <f t="shared" si="30"/>
        <v>34</v>
      </c>
      <c r="AL99" s="75">
        <f t="shared" si="31"/>
        <v>93.33333333333334</v>
      </c>
      <c r="AM99" s="75">
        <f t="shared" si="32"/>
        <v>404.34782608695656</v>
      </c>
      <c r="AN99" s="75">
        <f t="shared" si="33"/>
        <v>87.5</v>
      </c>
      <c r="AO99" s="75">
        <f t="shared" si="34"/>
        <v>414.28571428571433</v>
      </c>
      <c r="AP99" s="75">
        <f t="shared" si="42"/>
        <v>4.838709677419355</v>
      </c>
      <c r="AQ99" s="75">
        <f t="shared" si="43"/>
        <v>95.8</v>
      </c>
      <c r="AR99" s="75">
        <f t="shared" si="44"/>
        <v>0.06666666666666665</v>
      </c>
      <c r="AS99" s="75">
        <f t="shared" si="45"/>
        <v>9.88923076923077</v>
      </c>
      <c r="AT99" s="31">
        <f t="shared" si="35"/>
        <v>6.025595860743582</v>
      </c>
      <c r="AU99" s="31">
        <f t="shared" si="36"/>
        <v>43.35714285714286</v>
      </c>
      <c r="AV99" s="27">
        <f t="shared" si="41"/>
        <v>557.345994585125</v>
      </c>
      <c r="AW99" s="27">
        <f t="shared" si="37"/>
        <v>531.7857142857143</v>
      </c>
      <c r="AX99" s="27">
        <f t="shared" si="38"/>
        <v>1.048064999891437</v>
      </c>
      <c r="AY99" s="27">
        <f t="shared" si="39"/>
        <v>12.203137442267803</v>
      </c>
      <c r="AZ99" s="27">
        <f t="shared" si="40"/>
        <v>0.9760119940029984</v>
      </c>
    </row>
    <row r="100" spans="1:52" ht="12.75">
      <c r="A100" s="3" t="s">
        <v>87</v>
      </c>
      <c r="B100" s="4">
        <v>34878</v>
      </c>
      <c r="C100" s="52" t="s">
        <v>26</v>
      </c>
      <c r="D100" s="4">
        <v>34885</v>
      </c>
      <c r="E100" s="3">
        <v>509534</v>
      </c>
      <c r="F100" s="3">
        <v>1000</v>
      </c>
      <c r="G100" s="29">
        <v>0.078</v>
      </c>
      <c r="H100" s="29">
        <v>0.0119</v>
      </c>
      <c r="I100" s="32">
        <v>0.02</v>
      </c>
      <c r="J100" s="32">
        <v>0.239</v>
      </c>
      <c r="K100" s="29">
        <v>0.901</v>
      </c>
      <c r="L100" s="29">
        <v>1.226</v>
      </c>
      <c r="M100" s="29">
        <v>0.005</v>
      </c>
      <c r="N100" s="29">
        <v>0.43</v>
      </c>
      <c r="O100" s="29">
        <v>0.55</v>
      </c>
      <c r="P100" s="29">
        <v>0.97</v>
      </c>
      <c r="Q100" s="29">
        <v>7.95</v>
      </c>
      <c r="R100" s="29">
        <v>1.77</v>
      </c>
      <c r="S100" s="29">
        <v>11.1</v>
      </c>
      <c r="T100" s="29">
        <v>5.07</v>
      </c>
      <c r="U100" s="56">
        <v>15</v>
      </c>
      <c r="V100" s="56">
        <v>60</v>
      </c>
      <c r="W100" s="29">
        <v>0.05</v>
      </c>
      <c r="X100" s="29">
        <v>1.9173</v>
      </c>
      <c r="Y100" s="29">
        <v>0.002</v>
      </c>
      <c r="Z100" s="29">
        <v>0.503</v>
      </c>
      <c r="AA100" s="29">
        <v>-5.22</v>
      </c>
      <c r="AB100" s="29">
        <f t="shared" si="21"/>
        <v>2.127</v>
      </c>
      <c r="AC100" s="75">
        <f t="shared" si="22"/>
        <v>2.785714285714286</v>
      </c>
      <c r="AD100" s="75">
        <f t="shared" si="23"/>
        <v>0.4327272727272728</v>
      </c>
      <c r="AE100" s="75">
        <f t="shared" si="24"/>
        <v>2.2222222222222223</v>
      </c>
      <c r="AF100" s="75">
        <f t="shared" si="25"/>
        <v>34.14285714285714</v>
      </c>
      <c r="AG100" s="75">
        <f t="shared" si="26"/>
        <v>64.35714285714286</v>
      </c>
      <c r="AH100" s="75">
        <f t="shared" si="27"/>
        <v>87.57142857142857</v>
      </c>
      <c r="AI100" s="75">
        <f t="shared" si="28"/>
        <v>0.4838709677419355</v>
      </c>
      <c r="AJ100" s="75">
        <f t="shared" si="29"/>
        <v>11.025641025641026</v>
      </c>
      <c r="AK100" s="75">
        <f t="shared" si="30"/>
        <v>27.500000000000004</v>
      </c>
      <c r="AL100" s="75">
        <f t="shared" si="31"/>
        <v>80.83333333333333</v>
      </c>
      <c r="AM100" s="75">
        <f t="shared" si="32"/>
        <v>345.6521739130435</v>
      </c>
      <c r="AN100" s="75">
        <f t="shared" si="33"/>
        <v>110.625</v>
      </c>
      <c r="AO100" s="75">
        <f t="shared" si="34"/>
        <v>317.1428571428571</v>
      </c>
      <c r="AP100" s="75">
        <f t="shared" si="42"/>
        <v>4.838709677419355</v>
      </c>
      <c r="AQ100" s="75">
        <f t="shared" si="43"/>
        <v>119.83125</v>
      </c>
      <c r="AR100" s="75">
        <f t="shared" si="44"/>
        <v>0.06349206349206349</v>
      </c>
      <c r="AS100" s="75">
        <f t="shared" si="45"/>
        <v>15.476923076923077</v>
      </c>
      <c r="AT100" s="31">
        <f t="shared" si="35"/>
        <v>8.511380382023761</v>
      </c>
      <c r="AU100" s="31">
        <f t="shared" si="36"/>
        <v>151.92857142857144</v>
      </c>
      <c r="AV100" s="27">
        <f t="shared" si="41"/>
        <v>529.3682911291608</v>
      </c>
      <c r="AW100" s="27">
        <f t="shared" si="37"/>
        <v>515.3392857142857</v>
      </c>
      <c r="AX100" s="27">
        <f t="shared" si="38"/>
        <v>1.0272228526017189</v>
      </c>
      <c r="AY100" s="27">
        <f t="shared" si="39"/>
        <v>-50.3281374422678</v>
      </c>
      <c r="AZ100" s="27">
        <f t="shared" si="40"/>
        <v>1.0898942420681552</v>
      </c>
    </row>
    <row r="101" spans="1:52" ht="12.75">
      <c r="A101" s="3" t="s">
        <v>68</v>
      </c>
      <c r="B101" s="4">
        <v>34885</v>
      </c>
      <c r="C101" s="52" t="s">
        <v>26</v>
      </c>
      <c r="D101" s="4">
        <v>34892</v>
      </c>
      <c r="E101" s="3">
        <v>509535</v>
      </c>
      <c r="F101" s="3">
        <v>700</v>
      </c>
      <c r="G101" s="29">
        <v>0.0093</v>
      </c>
      <c r="H101" s="29">
        <v>0.0079</v>
      </c>
      <c r="I101" s="32">
        <v>0.02</v>
      </c>
      <c r="J101" s="32">
        <v>0.351</v>
      </c>
      <c r="K101" s="29">
        <v>0.265</v>
      </c>
      <c r="L101" s="29">
        <v>1.261</v>
      </c>
      <c r="M101" s="29">
        <v>0.005</v>
      </c>
      <c r="N101" s="29">
        <v>0.43</v>
      </c>
      <c r="O101" s="29">
        <v>0.87</v>
      </c>
      <c r="P101" s="29">
        <v>0.94</v>
      </c>
      <c r="Q101" s="29">
        <v>7.68</v>
      </c>
      <c r="R101" s="29">
        <v>1.4</v>
      </c>
      <c r="S101" s="29">
        <v>10.7</v>
      </c>
      <c r="T101" s="29">
        <v>5.28</v>
      </c>
      <c r="U101" s="56">
        <v>15</v>
      </c>
      <c r="V101" s="56">
        <v>53</v>
      </c>
      <c r="W101" s="29">
        <v>0.05</v>
      </c>
      <c r="X101" s="29">
        <v>1.4943</v>
      </c>
      <c r="Y101" s="29">
        <v>0.002</v>
      </c>
      <c r="Z101" s="29">
        <v>0.2279</v>
      </c>
      <c r="AA101" s="29">
        <v>-4.27</v>
      </c>
      <c r="AB101" s="29">
        <f t="shared" si="21"/>
        <v>1.5259999999999998</v>
      </c>
      <c r="AC101" s="75">
        <f t="shared" si="22"/>
        <v>0.33214285714285713</v>
      </c>
      <c r="AD101" s="75">
        <f t="shared" si="23"/>
        <v>0.28727272727272735</v>
      </c>
      <c r="AE101" s="75">
        <f t="shared" si="24"/>
        <v>2.2222222222222223</v>
      </c>
      <c r="AF101" s="75">
        <f t="shared" si="25"/>
        <v>50.14285714285714</v>
      </c>
      <c r="AG101" s="75">
        <f t="shared" si="26"/>
        <v>18.92857142857143</v>
      </c>
      <c r="AH101" s="75">
        <f t="shared" si="27"/>
        <v>90.07142857142857</v>
      </c>
      <c r="AI101" s="75">
        <f t="shared" si="28"/>
        <v>0.4838709677419355</v>
      </c>
      <c r="AJ101" s="75">
        <f t="shared" si="29"/>
        <v>11.025641025641026</v>
      </c>
      <c r="AK101" s="75">
        <f t="shared" si="30"/>
        <v>43.5</v>
      </c>
      <c r="AL101" s="75">
        <f t="shared" si="31"/>
        <v>78.33333333333333</v>
      </c>
      <c r="AM101" s="75">
        <f t="shared" si="32"/>
        <v>333.9130434782608</v>
      </c>
      <c r="AN101" s="75">
        <f t="shared" si="33"/>
        <v>87.5</v>
      </c>
      <c r="AO101" s="75">
        <f t="shared" si="34"/>
        <v>305.7142857142857</v>
      </c>
      <c r="AP101" s="75">
        <f t="shared" si="42"/>
        <v>4.838709677419355</v>
      </c>
      <c r="AQ101" s="75">
        <f t="shared" si="43"/>
        <v>93.39375</v>
      </c>
      <c r="AR101" s="75">
        <f t="shared" si="44"/>
        <v>0.06349206349206349</v>
      </c>
      <c r="AS101" s="75">
        <f t="shared" si="45"/>
        <v>7.012307692307692</v>
      </c>
      <c r="AT101" s="31">
        <f t="shared" si="35"/>
        <v>5.248074602497724</v>
      </c>
      <c r="AU101" s="31">
        <f t="shared" si="36"/>
        <v>109</v>
      </c>
      <c r="AV101" s="27">
        <f t="shared" si="41"/>
        <v>485.70058926580657</v>
      </c>
      <c r="AW101" s="27">
        <f t="shared" si="37"/>
        <v>483.2857142857143</v>
      </c>
      <c r="AX101" s="27">
        <f t="shared" si="38"/>
        <v>1.0049967853563837</v>
      </c>
      <c r="AY101" s="27">
        <f t="shared" si="39"/>
        <v>-16.513696448479095</v>
      </c>
      <c r="AZ101" s="27">
        <f t="shared" si="40"/>
        <v>1.092238927265339</v>
      </c>
    </row>
    <row r="102" spans="1:52" ht="12.75">
      <c r="A102" s="3" t="s">
        <v>69</v>
      </c>
      <c r="B102" s="4">
        <v>34892</v>
      </c>
      <c r="C102" s="52" t="s">
        <v>26</v>
      </c>
      <c r="D102" s="4">
        <v>34899</v>
      </c>
      <c r="E102" s="3">
        <v>509536</v>
      </c>
      <c r="F102" s="3">
        <v>1350</v>
      </c>
      <c r="G102" s="29">
        <v>0.0298</v>
      </c>
      <c r="H102" s="29">
        <v>0.0042</v>
      </c>
      <c r="I102" s="32">
        <v>0.02</v>
      </c>
      <c r="J102" s="32">
        <v>0.2</v>
      </c>
      <c r="K102" s="29">
        <v>0.415</v>
      </c>
      <c r="L102" s="29">
        <v>0.678</v>
      </c>
      <c r="M102" s="29">
        <v>0.005</v>
      </c>
      <c r="N102" s="29">
        <v>0.42</v>
      </c>
      <c r="O102" s="29">
        <v>0.36</v>
      </c>
      <c r="P102" s="29">
        <v>0.34</v>
      </c>
      <c r="Q102" s="29">
        <v>2.84</v>
      </c>
      <c r="R102" s="29">
        <v>1.37</v>
      </c>
      <c r="S102" s="29">
        <v>3.51</v>
      </c>
      <c r="T102" s="29">
        <v>4.451</v>
      </c>
      <c r="U102" s="56">
        <v>15</v>
      </c>
      <c r="V102" s="56">
        <v>37</v>
      </c>
      <c r="W102" s="29">
        <v>0.05</v>
      </c>
      <c r="X102" s="29">
        <v>1.4363</v>
      </c>
      <c r="Y102" s="29">
        <v>0.002</v>
      </c>
      <c r="Z102" s="29">
        <v>0.3826</v>
      </c>
      <c r="AA102" s="29">
        <v>-6.56</v>
      </c>
      <c r="AB102" s="29">
        <f t="shared" si="21"/>
        <v>1.093</v>
      </c>
      <c r="AC102" s="75">
        <f t="shared" si="22"/>
        <v>1.0642857142857143</v>
      </c>
      <c r="AD102" s="75">
        <f t="shared" si="23"/>
        <v>0.1527272727272727</v>
      </c>
      <c r="AE102" s="75">
        <f t="shared" si="24"/>
        <v>2.2222222222222223</v>
      </c>
      <c r="AF102" s="75">
        <f t="shared" si="25"/>
        <v>28.571428571428573</v>
      </c>
      <c r="AG102" s="75">
        <f t="shared" si="26"/>
        <v>29.642857142857142</v>
      </c>
      <c r="AH102" s="75">
        <f t="shared" si="27"/>
        <v>48.42857142857143</v>
      </c>
      <c r="AI102" s="75">
        <f t="shared" si="28"/>
        <v>0.4838709677419355</v>
      </c>
      <c r="AJ102" s="75">
        <f t="shared" si="29"/>
        <v>10.769230769230768</v>
      </c>
      <c r="AK102" s="75">
        <f t="shared" si="30"/>
        <v>18</v>
      </c>
      <c r="AL102" s="75">
        <f t="shared" si="31"/>
        <v>28.333333333333336</v>
      </c>
      <c r="AM102" s="75">
        <f t="shared" si="32"/>
        <v>123.47826086956522</v>
      </c>
      <c r="AN102" s="75">
        <f t="shared" si="33"/>
        <v>85.625</v>
      </c>
      <c r="AO102" s="75">
        <f t="shared" si="34"/>
        <v>100.28571428571428</v>
      </c>
      <c r="AP102" s="75">
        <f t="shared" si="42"/>
        <v>4.838709677419355</v>
      </c>
      <c r="AQ102" s="75">
        <f t="shared" si="43"/>
        <v>89.76875</v>
      </c>
      <c r="AR102" s="75">
        <f t="shared" si="44"/>
        <v>0.06349206349206349</v>
      </c>
      <c r="AS102" s="75">
        <f t="shared" si="45"/>
        <v>11.772307692307693</v>
      </c>
      <c r="AT102" s="31">
        <f t="shared" si="35"/>
        <v>35.399734108343516</v>
      </c>
      <c r="AU102" s="31">
        <f t="shared" si="36"/>
        <v>78.07142857142857</v>
      </c>
      <c r="AV102" s="27">
        <f t="shared" si="41"/>
        <v>210.22368211498647</v>
      </c>
      <c r="AW102" s="27">
        <f t="shared" si="37"/>
        <v>234.33928571428572</v>
      </c>
      <c r="AX102" s="27">
        <f t="shared" si="38"/>
        <v>0.8970910766165695</v>
      </c>
      <c r="AY102" s="27">
        <f t="shared" si="39"/>
        <v>-53.75846074215639</v>
      </c>
      <c r="AZ102" s="27">
        <f t="shared" si="40"/>
        <v>1.231264709525579</v>
      </c>
    </row>
    <row r="103" spans="1:52" ht="12.75">
      <c r="A103" s="3" t="s">
        <v>70</v>
      </c>
      <c r="B103" s="4">
        <v>34899</v>
      </c>
      <c r="C103" s="52" t="s">
        <v>26</v>
      </c>
      <c r="D103" s="4">
        <v>34906</v>
      </c>
      <c r="E103" s="3">
        <v>509537</v>
      </c>
      <c r="F103" s="3">
        <v>1830</v>
      </c>
      <c r="G103" s="8">
        <v>0.006</v>
      </c>
      <c r="H103" s="29">
        <v>0.0027</v>
      </c>
      <c r="I103" s="32">
        <v>0.02</v>
      </c>
      <c r="J103" s="32">
        <v>0.2</v>
      </c>
      <c r="K103" s="29">
        <v>0.029</v>
      </c>
      <c r="L103" s="29">
        <v>0.129</v>
      </c>
      <c r="M103" s="29">
        <v>0.005</v>
      </c>
      <c r="N103" s="29">
        <v>0.38</v>
      </c>
      <c r="O103" s="29">
        <v>0.32</v>
      </c>
      <c r="P103" s="29">
        <v>0.66</v>
      </c>
      <c r="Q103" s="29">
        <v>5.74</v>
      </c>
      <c r="R103" s="29">
        <v>0.65</v>
      </c>
      <c r="S103" s="29">
        <v>8.81</v>
      </c>
      <c r="T103" s="29">
        <v>5.59</v>
      </c>
      <c r="U103" s="56">
        <v>15</v>
      </c>
      <c r="V103" s="56">
        <v>38</v>
      </c>
      <c r="W103" s="29">
        <v>0.05</v>
      </c>
      <c r="X103" s="29">
        <v>0.7146</v>
      </c>
      <c r="Y103" s="29">
        <v>0.002</v>
      </c>
      <c r="Z103" s="29">
        <v>0.2777</v>
      </c>
      <c r="AA103" s="29"/>
      <c r="AB103" s="29">
        <f t="shared" si="21"/>
        <v>0.158</v>
      </c>
      <c r="AC103" s="75">
        <f t="shared" si="22"/>
        <v>0.2142857142857143</v>
      </c>
      <c r="AD103" s="75">
        <f t="shared" si="23"/>
        <v>0.09818181818181818</v>
      </c>
      <c r="AE103" s="75">
        <f t="shared" si="24"/>
        <v>2.2222222222222223</v>
      </c>
      <c r="AF103" s="75">
        <f t="shared" si="25"/>
        <v>28.571428571428573</v>
      </c>
      <c r="AG103" s="75">
        <f t="shared" si="26"/>
        <v>2.0714285714285716</v>
      </c>
      <c r="AH103" s="75">
        <f t="shared" si="27"/>
        <v>9.214285714285715</v>
      </c>
      <c r="AI103" s="75">
        <f t="shared" si="28"/>
        <v>0.4838709677419355</v>
      </c>
      <c r="AJ103" s="75">
        <f t="shared" si="29"/>
        <v>9.743589743589745</v>
      </c>
      <c r="AK103" s="75">
        <f t="shared" si="30"/>
        <v>16</v>
      </c>
      <c r="AL103" s="75">
        <f t="shared" si="31"/>
        <v>55</v>
      </c>
      <c r="AM103" s="75">
        <f t="shared" si="32"/>
        <v>249.56521739130434</v>
      </c>
      <c r="AN103" s="75">
        <f t="shared" si="33"/>
        <v>40.625</v>
      </c>
      <c r="AO103" s="75">
        <f t="shared" si="34"/>
        <v>251.71428571428572</v>
      </c>
      <c r="AP103" s="75">
        <f t="shared" si="42"/>
        <v>4.838709677419355</v>
      </c>
      <c r="AQ103" s="75">
        <f t="shared" si="43"/>
        <v>44.6625</v>
      </c>
      <c r="AR103" s="75">
        <f t="shared" si="44"/>
        <v>0.06349206349206349</v>
      </c>
      <c r="AS103" s="75">
        <f t="shared" si="45"/>
        <v>8.544615384615385</v>
      </c>
      <c r="AT103" s="31">
        <f t="shared" si="35"/>
        <v>2.570395782768865</v>
      </c>
      <c r="AU103" s="31">
        <f t="shared" si="36"/>
        <v>11.285714285714286</v>
      </c>
      <c r="AV103" s="27">
        <f t="shared" si="41"/>
        <v>332.38023570632265</v>
      </c>
      <c r="AW103" s="27">
        <f t="shared" si="37"/>
        <v>301.55357142857144</v>
      </c>
      <c r="AX103" s="27">
        <f t="shared" si="38"/>
        <v>1.102226162110148</v>
      </c>
      <c r="AY103" s="27">
        <f t="shared" si="39"/>
        <v>28.75523570632265</v>
      </c>
      <c r="AZ103" s="27">
        <f t="shared" si="40"/>
        <v>0.9914622711345802</v>
      </c>
    </row>
    <row r="104" spans="1:52" ht="12.75">
      <c r="A104" s="3" t="s">
        <v>72</v>
      </c>
      <c r="B104" s="4">
        <v>34927</v>
      </c>
      <c r="C104" s="52" t="s">
        <v>26</v>
      </c>
      <c r="D104" s="4">
        <v>34934</v>
      </c>
      <c r="E104" s="3">
        <v>509538</v>
      </c>
      <c r="F104" s="3">
        <v>340</v>
      </c>
      <c r="G104" s="29">
        <v>0.0323</v>
      </c>
      <c r="H104" s="29">
        <v>0.208</v>
      </c>
      <c r="I104" s="32">
        <v>0.0317</v>
      </c>
      <c r="J104" s="32">
        <v>0.56</v>
      </c>
      <c r="K104" s="35">
        <v>9.5</v>
      </c>
      <c r="L104" s="35">
        <v>16.39</v>
      </c>
      <c r="M104" s="29">
        <v>0.157</v>
      </c>
      <c r="N104" s="29">
        <v>2.58</v>
      </c>
      <c r="O104" s="29">
        <v>11.3</v>
      </c>
      <c r="P104" s="29">
        <v>3.73</v>
      </c>
      <c r="Q104" s="29">
        <v>25.19</v>
      </c>
      <c r="R104" s="29">
        <v>4.35</v>
      </c>
      <c r="S104" s="29">
        <v>21.5</v>
      </c>
      <c r="T104" s="29">
        <v>5.94</v>
      </c>
      <c r="U104" s="56">
        <v>16</v>
      </c>
      <c r="V104" s="56">
        <v>216</v>
      </c>
      <c r="W104" s="29">
        <v>0.2014</v>
      </c>
      <c r="X104" s="29">
        <v>4.6408</v>
      </c>
      <c r="Y104" s="29">
        <v>0.0056</v>
      </c>
      <c r="Z104" s="29">
        <v>0.6987</v>
      </c>
      <c r="AA104" s="29">
        <v>-3.64</v>
      </c>
      <c r="AB104" s="29">
        <f t="shared" si="21"/>
        <v>25.89</v>
      </c>
      <c r="AC104" s="75">
        <f t="shared" si="22"/>
        <v>1.1535714285714287</v>
      </c>
      <c r="AD104" s="75">
        <f t="shared" si="23"/>
        <v>7.5636363636363635</v>
      </c>
      <c r="AE104" s="75">
        <f t="shared" si="24"/>
        <v>3.5222222222222226</v>
      </c>
      <c r="AF104" s="75">
        <f t="shared" si="25"/>
        <v>80</v>
      </c>
      <c r="AG104" s="75">
        <f t="shared" si="26"/>
        <v>678.5714285714286</v>
      </c>
      <c r="AH104" s="75">
        <f t="shared" si="27"/>
        <v>1170.7142857142858</v>
      </c>
      <c r="AI104" s="75">
        <f t="shared" si="28"/>
        <v>15.193548387096772</v>
      </c>
      <c r="AJ104" s="75">
        <f t="shared" si="29"/>
        <v>66.15384615384616</v>
      </c>
      <c r="AK104" s="75">
        <f t="shared" si="30"/>
        <v>565.0000000000001</v>
      </c>
      <c r="AL104" s="75">
        <f t="shared" si="31"/>
        <v>310.83333333333337</v>
      </c>
      <c r="AM104" s="75">
        <f t="shared" si="32"/>
        <v>1095.217391304348</v>
      </c>
      <c r="AN104" s="75">
        <f t="shared" si="33"/>
        <v>271.875</v>
      </c>
      <c r="AO104" s="75">
        <f t="shared" si="34"/>
        <v>614.2857142857143</v>
      </c>
      <c r="AP104" s="75">
        <f t="shared" si="42"/>
        <v>19.490322580645163</v>
      </c>
      <c r="AQ104" s="75">
        <f t="shared" si="43"/>
        <v>290.04999999999995</v>
      </c>
      <c r="AR104" s="75">
        <f t="shared" si="44"/>
        <v>0.17777777777777778</v>
      </c>
      <c r="AS104" s="75">
        <f t="shared" si="45"/>
        <v>21.49846153846154</v>
      </c>
      <c r="AT104" s="31">
        <f t="shared" si="35"/>
        <v>1.1481536214968817</v>
      </c>
      <c r="AU104" s="31">
        <f t="shared" si="36"/>
        <v>1849.2857142857142</v>
      </c>
      <c r="AV104" s="27">
        <f t="shared" si="41"/>
        <v>2715.775999362956</v>
      </c>
      <c r="AW104" s="27">
        <f t="shared" si="37"/>
        <v>2056.875</v>
      </c>
      <c r="AX104" s="27">
        <f t="shared" si="38"/>
        <v>1.3203408079552506</v>
      </c>
      <c r="AY104" s="27">
        <f t="shared" si="39"/>
        <v>-19.670429208472342</v>
      </c>
      <c r="AZ104" s="27">
        <f t="shared" si="40"/>
        <v>1.782912032355915</v>
      </c>
    </row>
    <row r="105" spans="1:52" ht="12.75">
      <c r="A105" s="3" t="s">
        <v>90</v>
      </c>
      <c r="B105" s="4">
        <v>34934</v>
      </c>
      <c r="C105" s="58" t="s">
        <v>26</v>
      </c>
      <c r="D105" s="4">
        <v>34941</v>
      </c>
      <c r="E105" s="3">
        <v>517183</v>
      </c>
      <c r="F105" s="3">
        <v>3000</v>
      </c>
      <c r="G105" s="8">
        <v>0.006</v>
      </c>
      <c r="H105" s="29">
        <v>0.0075</v>
      </c>
      <c r="I105" s="32">
        <v>0.055</v>
      </c>
      <c r="J105" s="32">
        <v>0.298</v>
      </c>
      <c r="K105" s="29">
        <v>0.096</v>
      </c>
      <c r="L105" s="29">
        <v>0.309</v>
      </c>
      <c r="M105" s="29">
        <v>0.005</v>
      </c>
      <c r="N105" s="29">
        <v>0.331</v>
      </c>
      <c r="O105" s="29">
        <v>0.584</v>
      </c>
      <c r="P105" s="29">
        <v>0.834</v>
      </c>
      <c r="Q105" s="29">
        <v>6.27</v>
      </c>
      <c r="R105" s="29">
        <v>0.89</v>
      </c>
      <c r="S105" s="29">
        <v>10.2</v>
      </c>
      <c r="T105" s="29">
        <v>5.45</v>
      </c>
      <c r="U105" s="56">
        <v>11</v>
      </c>
      <c r="V105" s="56">
        <v>42</v>
      </c>
      <c r="W105" s="32">
        <v>0.0552</v>
      </c>
      <c r="X105" s="32">
        <v>0.9741</v>
      </c>
      <c r="Y105" s="32">
        <v>0.0055</v>
      </c>
      <c r="Z105" s="32">
        <v>0.4189</v>
      </c>
      <c r="AA105" s="29">
        <v>-5.85</v>
      </c>
      <c r="AB105" s="29">
        <f t="shared" si="21"/>
        <v>0.405</v>
      </c>
      <c r="AC105" s="75">
        <f t="shared" si="22"/>
        <v>0.2142857142857143</v>
      </c>
      <c r="AD105" s="75">
        <f t="shared" si="23"/>
        <v>0.27272727272727276</v>
      </c>
      <c r="AE105" s="75">
        <f t="shared" si="24"/>
        <v>6.111111111111111</v>
      </c>
      <c r="AF105" s="75">
        <f t="shared" si="25"/>
        <v>42.57142857142857</v>
      </c>
      <c r="AG105" s="75">
        <f t="shared" si="26"/>
        <v>6.857142857142858</v>
      </c>
      <c r="AH105" s="75">
        <f t="shared" si="27"/>
        <v>22.071428571428573</v>
      </c>
      <c r="AI105" s="75">
        <f t="shared" si="28"/>
        <v>0.4838709677419355</v>
      </c>
      <c r="AJ105" s="75">
        <f t="shared" si="29"/>
        <v>8.487179487179487</v>
      </c>
      <c r="AK105" s="75">
        <f t="shared" si="30"/>
        <v>29.199999999999996</v>
      </c>
      <c r="AL105" s="75">
        <f t="shared" si="31"/>
        <v>69.49999999999999</v>
      </c>
      <c r="AM105" s="75">
        <f t="shared" si="32"/>
        <v>272.6086956521739</v>
      </c>
      <c r="AN105" s="75">
        <f t="shared" si="33"/>
        <v>55.625</v>
      </c>
      <c r="AO105" s="75">
        <f t="shared" si="34"/>
        <v>291.42857142857144</v>
      </c>
      <c r="AP105" s="75">
        <f t="shared" si="42"/>
        <v>5.3419354838709685</v>
      </c>
      <c r="AQ105" s="75">
        <f t="shared" si="43"/>
        <v>60.881249999999994</v>
      </c>
      <c r="AR105" s="75">
        <f t="shared" si="44"/>
        <v>0.1746031746031746</v>
      </c>
      <c r="AS105" s="75">
        <f t="shared" si="45"/>
        <v>12.88923076923077</v>
      </c>
      <c r="AT105" s="31">
        <f t="shared" si="35"/>
        <v>3.5481338923357533</v>
      </c>
      <c r="AU105" s="31">
        <f t="shared" si="36"/>
        <v>28.92857142857143</v>
      </c>
      <c r="AV105" s="27">
        <f t="shared" si="41"/>
        <v>386.6530179964962</v>
      </c>
      <c r="AW105" s="27">
        <f t="shared" si="37"/>
        <v>369.125</v>
      </c>
      <c r="AX105" s="27">
        <f t="shared" si="38"/>
        <v>1.0474853179722214</v>
      </c>
      <c r="AY105" s="27">
        <f t="shared" si="39"/>
        <v>10.67087513935337</v>
      </c>
      <c r="AZ105" s="27">
        <f t="shared" si="40"/>
        <v>0.9354219948849103</v>
      </c>
    </row>
    <row r="106" spans="1:52" ht="12.75">
      <c r="A106" s="3" t="s">
        <v>91</v>
      </c>
      <c r="B106" s="4">
        <v>34941</v>
      </c>
      <c r="C106" s="58" t="s">
        <v>26</v>
      </c>
      <c r="D106" s="4">
        <v>34948</v>
      </c>
      <c r="E106" s="3">
        <v>517184</v>
      </c>
      <c r="F106" s="3">
        <v>4000</v>
      </c>
      <c r="G106" s="29">
        <v>0.0078</v>
      </c>
      <c r="H106" s="29">
        <v>0.0043</v>
      </c>
      <c r="I106" s="32">
        <v>0.0457</v>
      </c>
      <c r="J106" s="32">
        <v>0.128</v>
      </c>
      <c r="K106" s="29">
        <v>0.407</v>
      </c>
      <c r="L106" s="29">
        <v>0.312</v>
      </c>
      <c r="M106" s="29">
        <v>0.005</v>
      </c>
      <c r="N106" s="29">
        <v>0.119</v>
      </c>
      <c r="O106" s="29">
        <v>0.139</v>
      </c>
      <c r="P106" s="29">
        <v>0.125</v>
      </c>
      <c r="Q106" s="29">
        <v>0.779</v>
      </c>
      <c r="R106" s="29">
        <v>0.61</v>
      </c>
      <c r="S106" s="29">
        <v>1.17</v>
      </c>
      <c r="T106" s="29">
        <v>5</v>
      </c>
      <c r="U106" s="56">
        <v>12</v>
      </c>
      <c r="V106" s="56">
        <v>15</v>
      </c>
      <c r="W106" s="32">
        <v>0.05</v>
      </c>
      <c r="X106" s="32">
        <v>0.6384</v>
      </c>
      <c r="Y106" s="32">
        <v>0.0049</v>
      </c>
      <c r="Z106" s="32">
        <v>0.2986</v>
      </c>
      <c r="AA106" s="29">
        <v>-8.64</v>
      </c>
      <c r="AB106" s="29">
        <f t="shared" si="21"/>
        <v>0.719</v>
      </c>
      <c r="AC106" s="75">
        <f t="shared" si="22"/>
        <v>0.2785714285714285</v>
      </c>
      <c r="AD106" s="75">
        <f t="shared" si="23"/>
        <v>0.15636363636363637</v>
      </c>
      <c r="AE106" s="75">
        <f t="shared" si="24"/>
        <v>5.0777777777777775</v>
      </c>
      <c r="AF106" s="75">
        <f t="shared" si="25"/>
        <v>18.28571428571429</v>
      </c>
      <c r="AG106" s="75">
        <f t="shared" si="26"/>
        <v>29.07142857142857</v>
      </c>
      <c r="AH106" s="75">
        <f t="shared" si="27"/>
        <v>22.28571428571429</v>
      </c>
      <c r="AI106" s="75">
        <f t="shared" si="28"/>
        <v>0.4838709677419355</v>
      </c>
      <c r="AJ106" s="75">
        <f t="shared" si="29"/>
        <v>3.051282051282051</v>
      </c>
      <c r="AK106" s="75">
        <f t="shared" si="30"/>
        <v>6.95</v>
      </c>
      <c r="AL106" s="75">
        <f t="shared" si="31"/>
        <v>10.416666666666666</v>
      </c>
      <c r="AM106" s="75">
        <f t="shared" si="32"/>
        <v>33.869565217391305</v>
      </c>
      <c r="AN106" s="75">
        <f t="shared" si="33"/>
        <v>38.125</v>
      </c>
      <c r="AO106" s="75">
        <f t="shared" si="34"/>
        <v>33.42857142857142</v>
      </c>
      <c r="AP106" s="75">
        <f t="shared" si="42"/>
        <v>4.838709677419355</v>
      </c>
      <c r="AQ106" s="75">
        <f t="shared" si="43"/>
        <v>39.9</v>
      </c>
      <c r="AR106" s="75">
        <f t="shared" si="44"/>
        <v>0.15555555555555556</v>
      </c>
      <c r="AS106" s="75">
        <f t="shared" si="45"/>
        <v>9.187692307692306</v>
      </c>
      <c r="AT106" s="31">
        <f t="shared" si="35"/>
        <v>10</v>
      </c>
      <c r="AU106" s="31">
        <f t="shared" si="36"/>
        <v>51.35714285714286</v>
      </c>
      <c r="AV106" s="27">
        <f t="shared" si="41"/>
        <v>83.35894250676859</v>
      </c>
      <c r="AW106" s="27">
        <f t="shared" si="37"/>
        <v>93.83928571428572</v>
      </c>
      <c r="AX106" s="27">
        <f t="shared" si="38"/>
        <v>0.8883160381311209</v>
      </c>
      <c r="AY106" s="27">
        <f t="shared" si="39"/>
        <v>-39.5517717789457</v>
      </c>
      <c r="AZ106" s="27">
        <f t="shared" si="40"/>
        <v>1.0131921218877742</v>
      </c>
    </row>
    <row r="107" spans="1:52" ht="12.75">
      <c r="A107" s="3" t="s">
        <v>92</v>
      </c>
      <c r="B107" s="4">
        <v>34948</v>
      </c>
      <c r="C107" s="58" t="s">
        <v>26</v>
      </c>
      <c r="D107" s="4">
        <v>34955</v>
      </c>
      <c r="E107" s="3">
        <v>517185</v>
      </c>
      <c r="F107" s="3" t="s">
        <v>46</v>
      </c>
      <c r="G107" s="29">
        <v>0.006</v>
      </c>
      <c r="H107" s="29">
        <v>0.0033</v>
      </c>
      <c r="I107" s="32">
        <v>0.0229</v>
      </c>
      <c r="J107" s="32">
        <v>0.3</v>
      </c>
      <c r="K107" s="29">
        <v>0.329</v>
      </c>
      <c r="L107" s="29">
        <v>0.261</v>
      </c>
      <c r="M107" s="29">
        <v>0.005</v>
      </c>
      <c r="N107" s="74">
        <v>0.1</v>
      </c>
      <c r="O107" s="29">
        <v>0.086</v>
      </c>
      <c r="P107" s="29">
        <v>0.056</v>
      </c>
      <c r="Q107" s="29">
        <v>0.334</v>
      </c>
      <c r="R107" s="29">
        <v>0.48</v>
      </c>
      <c r="S107" s="8">
        <v>0.4</v>
      </c>
      <c r="T107" s="29">
        <v>5.12</v>
      </c>
      <c r="U107" s="56">
        <v>11</v>
      </c>
      <c r="V107" s="56">
        <v>10</v>
      </c>
      <c r="W107" s="32">
        <v>0.05</v>
      </c>
      <c r="X107" s="32">
        <v>0.5111</v>
      </c>
      <c r="Y107" s="32">
        <v>0.0028</v>
      </c>
      <c r="Z107" s="32">
        <v>0.3194</v>
      </c>
      <c r="AA107" s="29">
        <v>-12.23</v>
      </c>
      <c r="AB107" s="29">
        <f t="shared" si="21"/>
        <v>0.5900000000000001</v>
      </c>
      <c r="AC107" s="75">
        <f t="shared" si="22"/>
        <v>0.2142857142857143</v>
      </c>
      <c r="AD107" s="75">
        <f t="shared" si="23"/>
        <v>0.12000000000000001</v>
      </c>
      <c r="AE107" s="75">
        <f t="shared" si="24"/>
        <v>2.5444444444444443</v>
      </c>
      <c r="AF107" s="75">
        <f t="shared" si="25"/>
        <v>42.857142857142854</v>
      </c>
      <c r="AG107" s="75">
        <f t="shared" si="26"/>
        <v>23.5</v>
      </c>
      <c r="AH107" s="75">
        <f t="shared" si="27"/>
        <v>18.642857142857146</v>
      </c>
      <c r="AI107" s="75">
        <f t="shared" si="28"/>
        <v>0.4838709677419355</v>
      </c>
      <c r="AJ107" s="75">
        <f t="shared" si="29"/>
        <v>2.5641025641025643</v>
      </c>
      <c r="AK107" s="75">
        <f t="shared" si="30"/>
        <v>4.3</v>
      </c>
      <c r="AL107" s="75">
        <f t="shared" si="31"/>
        <v>4.666666666666667</v>
      </c>
      <c r="AM107" s="75">
        <f t="shared" si="32"/>
        <v>14.521739130434783</v>
      </c>
      <c r="AN107" s="75">
        <f t="shared" si="33"/>
        <v>30</v>
      </c>
      <c r="AO107" s="75">
        <f t="shared" si="34"/>
        <v>11.428571428571429</v>
      </c>
      <c r="AP107" s="75">
        <f t="shared" si="42"/>
        <v>4.838709677419355</v>
      </c>
      <c r="AQ107" s="75">
        <f t="shared" si="43"/>
        <v>31.94375</v>
      </c>
      <c r="AR107" s="75">
        <f t="shared" si="44"/>
        <v>0.08888888888888889</v>
      </c>
      <c r="AS107" s="75">
        <f t="shared" si="45"/>
        <v>9.827692307692308</v>
      </c>
      <c r="AT107" s="31">
        <f t="shared" si="35"/>
        <v>7.5857757502918375</v>
      </c>
      <c r="AU107" s="31">
        <f t="shared" si="36"/>
        <v>42.142857142857146</v>
      </c>
      <c r="AV107" s="27">
        <f t="shared" si="41"/>
        <v>49.55250836120401</v>
      </c>
      <c r="AW107" s="27">
        <f t="shared" si="37"/>
        <v>60.07142857142858</v>
      </c>
      <c r="AX107" s="27">
        <f t="shared" si="38"/>
        <v>0.8248931237299122</v>
      </c>
      <c r="AY107" s="27">
        <f t="shared" si="39"/>
        <v>-34.018920210224564</v>
      </c>
      <c r="AZ107" s="27">
        <f t="shared" si="40"/>
        <v>1.2706521739130434</v>
      </c>
    </row>
    <row r="108" spans="1:52" ht="12.75">
      <c r="A108" s="3" t="s">
        <v>93</v>
      </c>
      <c r="B108" s="4">
        <v>34955</v>
      </c>
      <c r="C108" s="58" t="s">
        <v>26</v>
      </c>
      <c r="D108" s="4">
        <v>34962</v>
      </c>
      <c r="E108" s="3">
        <v>517186</v>
      </c>
      <c r="F108" s="3">
        <v>900</v>
      </c>
      <c r="G108" s="29">
        <v>0.0199</v>
      </c>
      <c r="H108" s="29">
        <v>0.0125</v>
      </c>
      <c r="I108" s="32">
        <v>0.055</v>
      </c>
      <c r="J108" s="32">
        <v>0.553</v>
      </c>
      <c r="K108" s="29">
        <v>0.663</v>
      </c>
      <c r="L108" s="29">
        <v>1.153</v>
      </c>
      <c r="M108" s="29">
        <v>0.005</v>
      </c>
      <c r="N108" s="29">
        <v>0.178</v>
      </c>
      <c r="O108" s="29">
        <v>0.421</v>
      </c>
      <c r="P108" s="29">
        <v>0.218</v>
      </c>
      <c r="Q108" s="29">
        <v>1.572</v>
      </c>
      <c r="R108" s="29">
        <v>1.13</v>
      </c>
      <c r="S108" s="29">
        <v>1.24</v>
      </c>
      <c r="T108" s="29">
        <v>4.614</v>
      </c>
      <c r="U108" s="56">
        <v>11</v>
      </c>
      <c r="V108" s="56">
        <v>31</v>
      </c>
      <c r="W108" s="32">
        <v>0.05</v>
      </c>
      <c r="X108" s="32">
        <v>1.3016</v>
      </c>
      <c r="Y108" s="32">
        <v>0.0044</v>
      </c>
      <c r="Z108" s="32">
        <v>0.6422</v>
      </c>
      <c r="AA108" s="29">
        <v>-7.12</v>
      </c>
      <c r="AB108" s="29">
        <f t="shared" si="21"/>
        <v>1.816</v>
      </c>
      <c r="AC108" s="75">
        <f t="shared" si="22"/>
        <v>0.7107142857142857</v>
      </c>
      <c r="AD108" s="75">
        <f t="shared" si="23"/>
        <v>0.45454545454545453</v>
      </c>
      <c r="AE108" s="75">
        <f t="shared" si="24"/>
        <v>6.111111111111111</v>
      </c>
      <c r="AF108" s="75">
        <f t="shared" si="25"/>
        <v>79</v>
      </c>
      <c r="AG108" s="75">
        <f t="shared" si="26"/>
        <v>47.35714285714286</v>
      </c>
      <c r="AH108" s="75">
        <f t="shared" si="27"/>
        <v>82.35714285714286</v>
      </c>
      <c r="AI108" s="75">
        <f t="shared" si="28"/>
        <v>0.4838709677419355</v>
      </c>
      <c r="AJ108" s="75">
        <f t="shared" si="29"/>
        <v>4.564102564102564</v>
      </c>
      <c r="AK108" s="75">
        <f t="shared" si="30"/>
        <v>21.05</v>
      </c>
      <c r="AL108" s="75">
        <f t="shared" si="31"/>
        <v>18.166666666666668</v>
      </c>
      <c r="AM108" s="75">
        <f t="shared" si="32"/>
        <v>68.34782608695653</v>
      </c>
      <c r="AN108" s="75">
        <f t="shared" si="33"/>
        <v>70.625</v>
      </c>
      <c r="AO108" s="75">
        <f t="shared" si="34"/>
        <v>35.42857142857143</v>
      </c>
      <c r="AP108" s="75">
        <f t="shared" si="42"/>
        <v>4.838709677419355</v>
      </c>
      <c r="AQ108" s="75">
        <f t="shared" si="43"/>
        <v>81.35000000000001</v>
      </c>
      <c r="AR108" s="75">
        <f t="shared" si="44"/>
        <v>0.1396825396825397</v>
      </c>
      <c r="AS108" s="75">
        <f t="shared" si="45"/>
        <v>19.759999999999998</v>
      </c>
      <c r="AT108" s="31">
        <f t="shared" si="35"/>
        <v>24.32204009073817</v>
      </c>
      <c r="AU108" s="31">
        <f t="shared" si="36"/>
        <v>129.71428571428572</v>
      </c>
      <c r="AV108" s="27">
        <f t="shared" si="41"/>
        <v>159.48573817486863</v>
      </c>
      <c r="AW108" s="27">
        <f t="shared" si="37"/>
        <v>188.41071428571428</v>
      </c>
      <c r="AX108" s="27">
        <f t="shared" si="38"/>
        <v>0.8464791335221916</v>
      </c>
      <c r="AY108" s="27">
        <f t="shared" si="39"/>
        <v>-76.28211896798851</v>
      </c>
      <c r="AZ108" s="27">
        <f t="shared" si="40"/>
        <v>1.9291725105189341</v>
      </c>
    </row>
    <row r="109" spans="1:52" ht="12.75">
      <c r="A109" s="3" t="s">
        <v>94</v>
      </c>
      <c r="B109" s="4">
        <v>34962</v>
      </c>
      <c r="C109" s="58" t="s">
        <v>26</v>
      </c>
      <c r="D109" s="4">
        <v>34969</v>
      </c>
      <c r="E109" s="3">
        <v>517187</v>
      </c>
      <c r="F109" s="3">
        <v>4000</v>
      </c>
      <c r="G109" s="8">
        <v>0.006</v>
      </c>
      <c r="H109" s="29">
        <v>0.0106</v>
      </c>
      <c r="I109" s="32">
        <v>0.0274</v>
      </c>
      <c r="J109" s="32">
        <v>0.112</v>
      </c>
      <c r="K109" s="29">
        <v>0.07</v>
      </c>
      <c r="L109" s="29">
        <v>0.072</v>
      </c>
      <c r="M109" s="29">
        <v>0.005</v>
      </c>
      <c r="N109" s="29">
        <v>0.504</v>
      </c>
      <c r="O109" s="29">
        <v>0.511</v>
      </c>
      <c r="P109" s="29">
        <v>1.347</v>
      </c>
      <c r="Q109" s="29">
        <v>11.32</v>
      </c>
      <c r="R109" s="29">
        <v>0.05</v>
      </c>
      <c r="S109" s="29">
        <v>18.6</v>
      </c>
      <c r="T109" s="29">
        <v>5.46</v>
      </c>
      <c r="U109" s="56">
        <v>11</v>
      </c>
      <c r="V109" s="56">
        <v>65</v>
      </c>
      <c r="W109" s="32">
        <v>0.05</v>
      </c>
      <c r="X109" s="32">
        <v>1.0847</v>
      </c>
      <c r="Y109" s="32">
        <v>0.0043</v>
      </c>
      <c r="Z109" s="32">
        <v>0.2659</v>
      </c>
      <c r="AA109" s="29">
        <v>-7.86</v>
      </c>
      <c r="AB109" s="29">
        <f t="shared" si="21"/>
        <v>0.14200000000000002</v>
      </c>
      <c r="AC109" s="75">
        <f t="shared" si="22"/>
        <v>0.2142857142857143</v>
      </c>
      <c r="AD109" s="75">
        <f t="shared" si="23"/>
        <v>0.38545454545454544</v>
      </c>
      <c r="AE109" s="75">
        <f t="shared" si="24"/>
        <v>3.0444444444444443</v>
      </c>
      <c r="AF109" s="75">
        <f t="shared" si="25"/>
        <v>16</v>
      </c>
      <c r="AG109" s="75">
        <f t="shared" si="26"/>
        <v>5</v>
      </c>
      <c r="AH109" s="75">
        <f t="shared" si="27"/>
        <v>5.142857142857142</v>
      </c>
      <c r="AI109" s="75">
        <f t="shared" si="28"/>
        <v>0.4838709677419355</v>
      </c>
      <c r="AJ109" s="75">
        <f t="shared" si="29"/>
        <v>12.923076923076923</v>
      </c>
      <c r="AK109" s="75">
        <f t="shared" si="30"/>
        <v>25.55</v>
      </c>
      <c r="AL109" s="75">
        <f t="shared" si="31"/>
        <v>112.25</v>
      </c>
      <c r="AM109" s="75">
        <f t="shared" si="32"/>
        <v>492.1739130434783</v>
      </c>
      <c r="AN109" s="75">
        <f t="shared" si="33"/>
        <v>3.125</v>
      </c>
      <c r="AO109" s="75">
        <f t="shared" si="34"/>
        <v>531.4285714285714</v>
      </c>
      <c r="AP109" s="75">
        <f t="shared" si="42"/>
        <v>4.838709677419355</v>
      </c>
      <c r="AQ109" s="75">
        <f t="shared" si="43"/>
        <v>67.79375</v>
      </c>
      <c r="AR109" s="75">
        <f t="shared" si="44"/>
        <v>0.1365079365079365</v>
      </c>
      <c r="AS109" s="75">
        <f t="shared" si="45"/>
        <v>8.181538461538462</v>
      </c>
      <c r="AT109" s="31">
        <f t="shared" si="35"/>
        <v>3.467368504525317</v>
      </c>
      <c r="AU109" s="31">
        <f t="shared" si="36"/>
        <v>10.142857142857142</v>
      </c>
      <c r="AV109" s="27">
        <f t="shared" si="41"/>
        <v>647.8969899665552</v>
      </c>
      <c r="AW109" s="27">
        <f t="shared" si="37"/>
        <v>539.6964285714286</v>
      </c>
      <c r="AX109" s="27">
        <f t="shared" si="38"/>
        <v>1.2004841160085726</v>
      </c>
      <c r="AY109" s="27">
        <f t="shared" si="39"/>
        <v>103.20056139512667</v>
      </c>
      <c r="AZ109" s="27">
        <f t="shared" si="40"/>
        <v>0.9261337073398785</v>
      </c>
    </row>
    <row r="110" spans="1:52" ht="12.75">
      <c r="A110" s="3" t="s">
        <v>95</v>
      </c>
      <c r="B110" s="4">
        <v>34969</v>
      </c>
      <c r="C110" s="58" t="s">
        <v>26</v>
      </c>
      <c r="D110" s="4">
        <v>34976</v>
      </c>
      <c r="E110" s="3">
        <v>517188</v>
      </c>
      <c r="F110" s="3">
        <v>3300</v>
      </c>
      <c r="G110" s="8">
        <v>0.006</v>
      </c>
      <c r="H110" s="29">
        <v>0.0039</v>
      </c>
      <c r="I110" s="32">
        <v>0.0228</v>
      </c>
      <c r="J110" s="32">
        <v>0.139</v>
      </c>
      <c r="K110" s="29">
        <v>0.088</v>
      </c>
      <c r="L110" s="29">
        <v>0.233</v>
      </c>
      <c r="M110" s="29">
        <v>0.005</v>
      </c>
      <c r="N110" s="29">
        <v>0.286</v>
      </c>
      <c r="O110" s="29">
        <v>0.376</v>
      </c>
      <c r="P110" s="29">
        <v>0.904</v>
      </c>
      <c r="Q110" s="29">
        <v>7.36</v>
      </c>
      <c r="R110" s="29">
        <v>0.84</v>
      </c>
      <c r="S110" s="29">
        <v>11.5</v>
      </c>
      <c r="T110" s="29">
        <v>4.964</v>
      </c>
      <c r="U110" s="56">
        <v>11</v>
      </c>
      <c r="V110" s="56">
        <v>51</v>
      </c>
      <c r="W110" s="32">
        <v>0.05</v>
      </c>
      <c r="X110" s="32">
        <v>0.9561</v>
      </c>
      <c r="Y110" s="32">
        <v>0.0027</v>
      </c>
      <c r="Z110" s="32">
        <v>0.3212</v>
      </c>
      <c r="AA110" s="29">
        <v>-9.13</v>
      </c>
      <c r="AB110" s="29">
        <f t="shared" si="21"/>
        <v>0.321</v>
      </c>
      <c r="AC110" s="75">
        <f t="shared" si="22"/>
        <v>0.2142857142857143</v>
      </c>
      <c r="AD110" s="75">
        <f t="shared" si="23"/>
        <v>0.14181818181818182</v>
      </c>
      <c r="AE110" s="75">
        <f t="shared" si="24"/>
        <v>2.533333333333333</v>
      </c>
      <c r="AF110" s="75">
        <f t="shared" si="25"/>
        <v>19.857142857142858</v>
      </c>
      <c r="AG110" s="75">
        <f t="shared" si="26"/>
        <v>6.285714285714285</v>
      </c>
      <c r="AH110" s="75">
        <f t="shared" si="27"/>
        <v>16.642857142857142</v>
      </c>
      <c r="AI110" s="75">
        <f t="shared" si="28"/>
        <v>0.4838709677419355</v>
      </c>
      <c r="AJ110" s="75">
        <f t="shared" si="29"/>
        <v>7.333333333333332</v>
      </c>
      <c r="AK110" s="75">
        <f t="shared" si="30"/>
        <v>18.8</v>
      </c>
      <c r="AL110" s="75">
        <f t="shared" si="31"/>
        <v>75.33333333333333</v>
      </c>
      <c r="AM110" s="75">
        <f t="shared" si="32"/>
        <v>320</v>
      </c>
      <c r="AN110" s="75">
        <f t="shared" si="33"/>
        <v>52.5</v>
      </c>
      <c r="AO110" s="75">
        <f t="shared" si="34"/>
        <v>328.57142857142856</v>
      </c>
      <c r="AP110" s="75">
        <f t="shared" si="42"/>
        <v>4.838709677419355</v>
      </c>
      <c r="AQ110" s="75">
        <f t="shared" si="43"/>
        <v>59.756249999999994</v>
      </c>
      <c r="AR110" s="75">
        <f t="shared" si="44"/>
        <v>0.08571428571428572</v>
      </c>
      <c r="AS110" s="75">
        <f t="shared" si="45"/>
        <v>9.883076923076922</v>
      </c>
      <c r="AT110" s="31">
        <f t="shared" si="35"/>
        <v>10.864256236170647</v>
      </c>
      <c r="AU110" s="31">
        <f t="shared" si="36"/>
        <v>22.928571428571427</v>
      </c>
      <c r="AV110" s="27">
        <f t="shared" si="41"/>
        <v>427.7523809523809</v>
      </c>
      <c r="AW110" s="27">
        <f t="shared" si="37"/>
        <v>397.71428571428567</v>
      </c>
      <c r="AX110" s="27">
        <f t="shared" si="38"/>
        <v>1.0755268199233716</v>
      </c>
      <c r="AY110" s="27">
        <f t="shared" si="39"/>
        <v>23.75238095238103</v>
      </c>
      <c r="AZ110" s="27">
        <f t="shared" si="40"/>
        <v>0.9739130434782609</v>
      </c>
    </row>
    <row r="111" spans="1:52" ht="12.75">
      <c r="A111" s="3" t="s">
        <v>96</v>
      </c>
      <c r="B111" s="4">
        <v>34976</v>
      </c>
      <c r="C111" s="58" t="s">
        <v>26</v>
      </c>
      <c r="D111" s="4">
        <v>34983</v>
      </c>
      <c r="E111" s="3">
        <v>517189</v>
      </c>
      <c r="F111" s="3">
        <v>2650</v>
      </c>
      <c r="G111" s="29">
        <v>0.0078</v>
      </c>
      <c r="H111" s="29">
        <v>0.0069</v>
      </c>
      <c r="I111" s="32">
        <v>0.032</v>
      </c>
      <c r="J111" s="32">
        <v>0.141</v>
      </c>
      <c r="K111" s="29">
        <v>0.211</v>
      </c>
      <c r="L111" s="29">
        <v>0.509</v>
      </c>
      <c r="M111" s="29">
        <v>0.005</v>
      </c>
      <c r="N111" s="29">
        <v>0.328</v>
      </c>
      <c r="O111" s="29">
        <v>0.666</v>
      </c>
      <c r="P111" s="29">
        <v>0.921</v>
      </c>
      <c r="Q111" s="29">
        <v>7.72</v>
      </c>
      <c r="R111" s="29">
        <v>0.87</v>
      </c>
      <c r="S111" s="29">
        <v>11.7</v>
      </c>
      <c r="T111" s="29">
        <v>5.14</v>
      </c>
      <c r="U111" s="56">
        <v>11</v>
      </c>
      <c r="V111" s="56">
        <v>56</v>
      </c>
      <c r="W111" s="32">
        <v>0.05</v>
      </c>
      <c r="X111" s="32">
        <v>1.0217</v>
      </c>
      <c r="Y111" s="32">
        <v>0.0031</v>
      </c>
      <c r="Z111" s="32">
        <v>0.2151</v>
      </c>
      <c r="AA111" s="29">
        <v>-7.76</v>
      </c>
      <c r="AB111" s="29">
        <f t="shared" si="21"/>
        <v>0.72</v>
      </c>
      <c r="AC111" s="75">
        <f t="shared" si="22"/>
        <v>0.2785714285714285</v>
      </c>
      <c r="AD111" s="75">
        <f t="shared" si="23"/>
        <v>0.2509090909090909</v>
      </c>
      <c r="AE111" s="75">
        <f t="shared" si="24"/>
        <v>3.555555555555556</v>
      </c>
      <c r="AF111" s="75">
        <f t="shared" si="25"/>
        <v>20.14285714285714</v>
      </c>
      <c r="AG111" s="75">
        <f t="shared" si="26"/>
        <v>15.071428571428571</v>
      </c>
      <c r="AH111" s="75">
        <f t="shared" si="27"/>
        <v>36.35714285714286</v>
      </c>
      <c r="AI111" s="75">
        <f t="shared" si="28"/>
        <v>0.4838709677419355</v>
      </c>
      <c r="AJ111" s="75">
        <f t="shared" si="29"/>
        <v>8.41025641025641</v>
      </c>
      <c r="AK111" s="75">
        <f t="shared" si="30"/>
        <v>33.300000000000004</v>
      </c>
      <c r="AL111" s="75">
        <f t="shared" si="31"/>
        <v>76.75</v>
      </c>
      <c r="AM111" s="75">
        <f t="shared" si="32"/>
        <v>335.6521739130435</v>
      </c>
      <c r="AN111" s="75">
        <f t="shared" si="33"/>
        <v>54.375</v>
      </c>
      <c r="AO111" s="75">
        <f t="shared" si="34"/>
        <v>334.2857142857142</v>
      </c>
      <c r="AP111" s="75">
        <f t="shared" si="42"/>
        <v>4.838709677419355</v>
      </c>
      <c r="AQ111" s="75">
        <f t="shared" si="43"/>
        <v>63.85625</v>
      </c>
      <c r="AR111" s="75">
        <f t="shared" si="44"/>
        <v>0.09841269841269841</v>
      </c>
      <c r="AS111" s="75">
        <f t="shared" si="45"/>
        <v>6.618461538461539</v>
      </c>
      <c r="AT111" s="31">
        <f t="shared" si="35"/>
        <v>7.244359600749907</v>
      </c>
      <c r="AU111" s="31">
        <f t="shared" si="36"/>
        <v>51.42857142857143</v>
      </c>
      <c r="AV111" s="27">
        <f t="shared" si="41"/>
        <v>469.1838588947285</v>
      </c>
      <c r="AW111" s="27">
        <f t="shared" si="37"/>
        <v>425.0178571428571</v>
      </c>
      <c r="AX111" s="27">
        <f t="shared" si="38"/>
        <v>1.1039156379187764</v>
      </c>
      <c r="AY111" s="27">
        <f t="shared" si="39"/>
        <v>29.094573180442808</v>
      </c>
      <c r="AZ111" s="27">
        <f t="shared" si="40"/>
        <v>1.004087699739874</v>
      </c>
    </row>
    <row r="112" spans="1:52" ht="12.75">
      <c r="A112" s="3" t="s">
        <v>97</v>
      </c>
      <c r="B112" s="4">
        <v>34983</v>
      </c>
      <c r="C112" s="58" t="s">
        <v>26</v>
      </c>
      <c r="D112" s="4">
        <v>34990</v>
      </c>
      <c r="E112" s="3">
        <v>517190</v>
      </c>
      <c r="F112" s="3">
        <v>2150</v>
      </c>
      <c r="G112" s="29">
        <v>0.0312</v>
      </c>
      <c r="H112" s="29">
        <v>0.01</v>
      </c>
      <c r="I112" s="32">
        <v>0.059</v>
      </c>
      <c r="J112" s="32">
        <v>0.186</v>
      </c>
      <c r="K112" s="29">
        <v>0.664</v>
      </c>
      <c r="L112" s="29">
        <v>1.265</v>
      </c>
      <c r="M112" s="29">
        <v>0.005</v>
      </c>
      <c r="N112" s="29">
        <v>0.442</v>
      </c>
      <c r="O112" s="29">
        <v>1.083</v>
      </c>
      <c r="P112" s="29">
        <v>1.266</v>
      </c>
      <c r="Q112" s="29">
        <v>9.67</v>
      </c>
      <c r="R112" s="29">
        <v>1.44</v>
      </c>
      <c r="S112" s="29">
        <v>15.3</v>
      </c>
      <c r="T112" s="29">
        <v>4.524</v>
      </c>
      <c r="U112" s="56">
        <v>12</v>
      </c>
      <c r="V112" s="56">
        <v>81</v>
      </c>
      <c r="W112" s="32">
        <v>0.05</v>
      </c>
      <c r="X112" s="32">
        <v>1.7023</v>
      </c>
      <c r="Y112" s="32">
        <v>0.0094</v>
      </c>
      <c r="Z112" s="32">
        <v>0.4664</v>
      </c>
      <c r="AA112" s="29">
        <v>-7.16</v>
      </c>
      <c r="AB112" s="29">
        <f t="shared" si="21"/>
        <v>1.9289999999999998</v>
      </c>
      <c r="AC112" s="75">
        <f t="shared" si="22"/>
        <v>1.114285714285714</v>
      </c>
      <c r="AD112" s="75">
        <f t="shared" si="23"/>
        <v>0.36363636363636365</v>
      </c>
      <c r="AE112" s="75">
        <f t="shared" si="24"/>
        <v>6.555555555555555</v>
      </c>
      <c r="AF112" s="75">
        <f t="shared" si="25"/>
        <v>26.571428571428573</v>
      </c>
      <c r="AG112" s="75">
        <f t="shared" si="26"/>
        <v>47.42857142857143</v>
      </c>
      <c r="AH112" s="75">
        <f t="shared" si="27"/>
        <v>90.35714285714285</v>
      </c>
      <c r="AI112" s="75">
        <f t="shared" si="28"/>
        <v>0.4838709677419355</v>
      </c>
      <c r="AJ112" s="75">
        <f t="shared" si="29"/>
        <v>11.333333333333334</v>
      </c>
      <c r="AK112" s="75">
        <f t="shared" si="30"/>
        <v>54.15</v>
      </c>
      <c r="AL112" s="75">
        <f t="shared" si="31"/>
        <v>105.5</v>
      </c>
      <c r="AM112" s="75">
        <f t="shared" si="32"/>
        <v>420.4347826086957</v>
      </c>
      <c r="AN112" s="75">
        <f t="shared" si="33"/>
        <v>90</v>
      </c>
      <c r="AO112" s="75">
        <f t="shared" si="34"/>
        <v>437.14285714285717</v>
      </c>
      <c r="AP112" s="75">
        <f t="shared" si="42"/>
        <v>4.838709677419355</v>
      </c>
      <c r="AQ112" s="75">
        <f t="shared" si="43"/>
        <v>106.39375</v>
      </c>
      <c r="AR112" s="75">
        <f t="shared" si="44"/>
        <v>0.2984126984126984</v>
      </c>
      <c r="AS112" s="75">
        <f t="shared" si="45"/>
        <v>14.35076923076923</v>
      </c>
      <c r="AT112" s="31">
        <f t="shared" si="35"/>
        <v>29.922646366081903</v>
      </c>
      <c r="AU112" s="31">
        <f t="shared" si="36"/>
        <v>137.78571428571428</v>
      </c>
      <c r="AV112" s="27">
        <f t="shared" si="41"/>
        <v>638.8466873706004</v>
      </c>
      <c r="AW112" s="27">
        <f t="shared" si="37"/>
        <v>617.5</v>
      </c>
      <c r="AX112" s="27">
        <f t="shared" si="38"/>
        <v>1.0345695342034016</v>
      </c>
      <c r="AY112" s="27">
        <f t="shared" si="39"/>
        <v>-26.08188405797091</v>
      </c>
      <c r="AZ112" s="27">
        <f t="shared" si="40"/>
        <v>0.9617789144643365</v>
      </c>
    </row>
    <row r="113" spans="1:52" ht="12.75">
      <c r="A113" s="3" t="s">
        <v>98</v>
      </c>
      <c r="B113" s="4">
        <v>34990</v>
      </c>
      <c r="C113" s="58" t="s">
        <v>26</v>
      </c>
      <c r="D113" s="4">
        <v>34997</v>
      </c>
      <c r="E113" s="3">
        <v>517191</v>
      </c>
      <c r="F113" s="3">
        <v>3500</v>
      </c>
      <c r="G113" s="29">
        <v>0.0414</v>
      </c>
      <c r="H113" s="29">
        <v>0.0093</v>
      </c>
      <c r="I113" s="32">
        <v>0.0457</v>
      </c>
      <c r="J113" s="32">
        <v>0.101</v>
      </c>
      <c r="K113" s="29">
        <v>1.18</v>
      </c>
      <c r="L113" s="29">
        <v>1.459</v>
      </c>
      <c r="M113" s="29">
        <v>0.005</v>
      </c>
      <c r="N113" s="29">
        <v>0.695</v>
      </c>
      <c r="O113" s="29">
        <v>1.215</v>
      </c>
      <c r="P113" s="29">
        <v>1.971</v>
      </c>
      <c r="Q113" s="29">
        <v>15.72</v>
      </c>
      <c r="R113" s="29">
        <v>2.37</v>
      </c>
      <c r="S113" s="29">
        <v>25.7</v>
      </c>
      <c r="T113" s="29">
        <v>4.452</v>
      </c>
      <c r="U113" s="56">
        <v>12</v>
      </c>
      <c r="V113" s="56">
        <v>118</v>
      </c>
      <c r="W113" s="32">
        <v>0.05</v>
      </c>
      <c r="X113" s="32">
        <v>2.6599</v>
      </c>
      <c r="Y113" s="32">
        <v>0.0061</v>
      </c>
      <c r="Z113" s="32">
        <v>0.4654</v>
      </c>
      <c r="AA113" s="29">
        <v>-6.71</v>
      </c>
      <c r="AB113" s="29">
        <f t="shared" si="21"/>
        <v>2.6390000000000002</v>
      </c>
      <c r="AC113" s="75">
        <f t="shared" si="22"/>
        <v>1.4785714285714284</v>
      </c>
      <c r="AD113" s="75">
        <f t="shared" si="23"/>
        <v>0.33818181818181814</v>
      </c>
      <c r="AE113" s="75">
        <f t="shared" si="24"/>
        <v>5.0777777777777775</v>
      </c>
      <c r="AF113" s="75">
        <f t="shared" si="25"/>
        <v>14.428571428571429</v>
      </c>
      <c r="AG113" s="75">
        <f t="shared" si="26"/>
        <v>84.28571428571428</v>
      </c>
      <c r="AH113" s="75">
        <f t="shared" si="27"/>
        <v>104.21428571428572</v>
      </c>
      <c r="AI113" s="75">
        <f t="shared" si="28"/>
        <v>0.4838709677419355</v>
      </c>
      <c r="AJ113" s="75">
        <f t="shared" si="29"/>
        <v>17.820512820512818</v>
      </c>
      <c r="AK113" s="75">
        <f t="shared" si="30"/>
        <v>60.75000000000001</v>
      </c>
      <c r="AL113" s="75">
        <f t="shared" si="31"/>
        <v>164.25</v>
      </c>
      <c r="AM113" s="75">
        <f t="shared" si="32"/>
        <v>683.4782608695652</v>
      </c>
      <c r="AN113" s="75">
        <f t="shared" si="33"/>
        <v>148.125</v>
      </c>
      <c r="AO113" s="75">
        <f t="shared" si="34"/>
        <v>734.2857142857143</v>
      </c>
      <c r="AP113" s="75">
        <f t="shared" si="42"/>
        <v>4.838709677419355</v>
      </c>
      <c r="AQ113" s="75">
        <f t="shared" si="43"/>
        <v>166.24375</v>
      </c>
      <c r="AR113" s="75">
        <f t="shared" si="44"/>
        <v>0.19365079365079368</v>
      </c>
      <c r="AS113" s="75">
        <f t="shared" si="45"/>
        <v>14.32</v>
      </c>
      <c r="AT113" s="31">
        <f t="shared" si="35"/>
        <v>35.31831697919571</v>
      </c>
      <c r="AU113" s="31">
        <f t="shared" si="36"/>
        <v>188.5</v>
      </c>
      <c r="AV113" s="27">
        <f t="shared" si="41"/>
        <v>1010.5844879757924</v>
      </c>
      <c r="AW113" s="27">
        <f t="shared" si="37"/>
        <v>986.625</v>
      </c>
      <c r="AX113" s="27">
        <f t="shared" si="38"/>
        <v>1.0242842903593488</v>
      </c>
      <c r="AY113" s="27">
        <f t="shared" si="39"/>
        <v>-60.326226309921935</v>
      </c>
      <c r="AZ113" s="27">
        <f t="shared" si="40"/>
        <v>0.9308069700558281</v>
      </c>
    </row>
    <row r="114" spans="1:52" ht="12.75">
      <c r="A114" s="3" t="s">
        <v>99</v>
      </c>
      <c r="B114" s="4">
        <v>34997</v>
      </c>
      <c r="C114" s="58" t="s">
        <v>26</v>
      </c>
      <c r="D114" s="4">
        <v>35004</v>
      </c>
      <c r="E114" s="3">
        <v>517192</v>
      </c>
      <c r="F114" s="3" t="s">
        <v>46</v>
      </c>
      <c r="G114" s="8">
        <v>0.006</v>
      </c>
      <c r="H114" s="29">
        <v>0.0022</v>
      </c>
      <c r="I114" s="32">
        <v>0.02</v>
      </c>
      <c r="J114" s="32">
        <v>0.09</v>
      </c>
      <c r="K114" s="29">
        <v>0.01</v>
      </c>
      <c r="L114" s="29">
        <v>0.229</v>
      </c>
      <c r="M114" s="29">
        <v>0.005</v>
      </c>
      <c r="N114" s="29">
        <v>0.122</v>
      </c>
      <c r="O114" s="29">
        <v>0.199</v>
      </c>
      <c r="P114" s="29">
        <v>0.383</v>
      </c>
      <c r="Q114" s="29">
        <v>3.051</v>
      </c>
      <c r="R114" s="29">
        <v>0.36</v>
      </c>
      <c r="S114" s="29">
        <v>4.67</v>
      </c>
      <c r="T114" s="29">
        <v>5.21</v>
      </c>
      <c r="U114" s="56">
        <v>12</v>
      </c>
      <c r="V114" s="56">
        <v>24</v>
      </c>
      <c r="W114" s="32">
        <v>0.05</v>
      </c>
      <c r="X114" s="32">
        <v>0.4135</v>
      </c>
      <c r="Y114" s="32">
        <v>0.0041</v>
      </c>
      <c r="Z114" s="32">
        <v>0.1512</v>
      </c>
      <c r="AA114" s="29">
        <v>-8.41</v>
      </c>
      <c r="AB114" s="29">
        <f t="shared" si="21"/>
        <v>0.23900000000000002</v>
      </c>
      <c r="AC114" s="75">
        <f t="shared" si="22"/>
        <v>0.2142857142857143</v>
      </c>
      <c r="AD114" s="75">
        <f t="shared" si="23"/>
        <v>0.08</v>
      </c>
      <c r="AE114" s="75">
        <f t="shared" si="24"/>
        <v>2.2222222222222223</v>
      </c>
      <c r="AF114" s="75">
        <f t="shared" si="25"/>
        <v>12.857142857142858</v>
      </c>
      <c r="AG114" s="75">
        <f t="shared" si="26"/>
        <v>0.7142857142857143</v>
      </c>
      <c r="AH114" s="75">
        <f t="shared" si="27"/>
        <v>16.357142857142858</v>
      </c>
      <c r="AI114" s="75">
        <f t="shared" si="28"/>
        <v>0.4838709677419355</v>
      </c>
      <c r="AJ114" s="75">
        <f t="shared" si="29"/>
        <v>3.128205128205128</v>
      </c>
      <c r="AK114" s="75">
        <f t="shared" si="30"/>
        <v>9.950000000000001</v>
      </c>
      <c r="AL114" s="75">
        <f t="shared" si="31"/>
        <v>31.916666666666668</v>
      </c>
      <c r="AM114" s="75">
        <f t="shared" si="32"/>
        <v>132.6521739130435</v>
      </c>
      <c r="AN114" s="75">
        <f t="shared" si="33"/>
        <v>22.5</v>
      </c>
      <c r="AO114" s="75">
        <f t="shared" si="34"/>
        <v>133.42857142857142</v>
      </c>
      <c r="AP114" s="75">
        <f t="shared" si="42"/>
        <v>4.838709677419355</v>
      </c>
      <c r="AQ114" s="75">
        <f t="shared" si="43"/>
        <v>25.84375</v>
      </c>
      <c r="AR114" s="75">
        <f t="shared" si="44"/>
        <v>0.13015873015873017</v>
      </c>
      <c r="AS114" s="75">
        <f t="shared" si="45"/>
        <v>4.6523076923076925</v>
      </c>
      <c r="AT114" s="31">
        <f t="shared" si="35"/>
        <v>6.165950018614823</v>
      </c>
      <c r="AU114" s="31">
        <f t="shared" si="36"/>
        <v>17.071428571428573</v>
      </c>
      <c r="AV114" s="27">
        <f t="shared" si="41"/>
        <v>178.361331422201</v>
      </c>
      <c r="AW114" s="27">
        <f t="shared" si="37"/>
        <v>172.28571428571428</v>
      </c>
      <c r="AX114" s="27">
        <f t="shared" si="38"/>
        <v>1.0352647760824272</v>
      </c>
      <c r="AY114" s="27">
        <f t="shared" si="39"/>
        <v>5.361331422201033</v>
      </c>
      <c r="AZ114" s="27">
        <f t="shared" si="40"/>
        <v>0.994181174937157</v>
      </c>
    </row>
    <row r="115" spans="1:52" ht="12.75">
      <c r="A115" s="3" t="s">
        <v>100</v>
      </c>
      <c r="B115" s="4">
        <v>35004</v>
      </c>
      <c r="C115" s="58" t="s">
        <v>26</v>
      </c>
      <c r="D115" s="4">
        <v>35011</v>
      </c>
      <c r="E115" s="3">
        <v>517193</v>
      </c>
      <c r="F115" s="3">
        <v>340</v>
      </c>
      <c r="G115" s="8">
        <v>0.006</v>
      </c>
      <c r="H115" s="29">
        <v>0.0023</v>
      </c>
      <c r="I115" s="32">
        <v>0.02</v>
      </c>
      <c r="J115" s="32">
        <v>0.205</v>
      </c>
      <c r="K115" s="29">
        <v>0.016</v>
      </c>
      <c r="L115" s="29">
        <v>0.112</v>
      </c>
      <c r="M115" s="29">
        <v>0.005</v>
      </c>
      <c r="N115" s="29">
        <v>0.116</v>
      </c>
      <c r="O115" s="29">
        <v>0.175</v>
      </c>
      <c r="P115" s="29">
        <v>0.169</v>
      </c>
      <c r="Q115" s="29">
        <v>1.194</v>
      </c>
      <c r="R115" s="29">
        <v>0.33</v>
      </c>
      <c r="S115" s="29">
        <v>1.9</v>
      </c>
      <c r="T115" s="29">
        <v>5.22</v>
      </c>
      <c r="U115" s="56">
        <v>14</v>
      </c>
      <c r="V115" s="56">
        <v>13</v>
      </c>
      <c r="W115" s="32">
        <v>0.05</v>
      </c>
      <c r="X115" s="32">
        <v>0.4141</v>
      </c>
      <c r="Y115" s="32">
        <v>0.0022</v>
      </c>
      <c r="Z115" s="32">
        <v>0.3157</v>
      </c>
      <c r="AA115" s="29">
        <v>-5.07</v>
      </c>
      <c r="AB115" s="29">
        <f t="shared" si="21"/>
        <v>0.128</v>
      </c>
      <c r="AC115" s="75">
        <f t="shared" si="22"/>
        <v>0.2142857142857143</v>
      </c>
      <c r="AD115" s="75">
        <f t="shared" si="23"/>
        <v>0.08363636363636363</v>
      </c>
      <c r="AE115" s="75">
        <f t="shared" si="24"/>
        <v>2.2222222222222223</v>
      </c>
      <c r="AF115" s="75">
        <f t="shared" si="25"/>
        <v>29.285714285714285</v>
      </c>
      <c r="AG115" s="75">
        <f t="shared" si="26"/>
        <v>1.142857142857143</v>
      </c>
      <c r="AH115" s="75">
        <f t="shared" si="27"/>
        <v>8</v>
      </c>
      <c r="AI115" s="75">
        <f t="shared" si="28"/>
        <v>0.4838709677419355</v>
      </c>
      <c r="AJ115" s="75">
        <f t="shared" si="29"/>
        <v>2.9743589743589745</v>
      </c>
      <c r="AK115" s="75">
        <f t="shared" si="30"/>
        <v>8.749999999999998</v>
      </c>
      <c r="AL115" s="75">
        <f t="shared" si="31"/>
        <v>14.083333333333336</v>
      </c>
      <c r="AM115" s="75">
        <f t="shared" si="32"/>
        <v>51.91304347826087</v>
      </c>
      <c r="AN115" s="75">
        <f t="shared" si="33"/>
        <v>20.625</v>
      </c>
      <c r="AO115" s="75">
        <f t="shared" si="34"/>
        <v>54.285714285714285</v>
      </c>
      <c r="AP115" s="75">
        <f t="shared" si="42"/>
        <v>4.838709677419355</v>
      </c>
      <c r="AQ115" s="75">
        <f t="shared" si="43"/>
        <v>25.88125</v>
      </c>
      <c r="AR115" s="75">
        <f t="shared" si="44"/>
        <v>0.06984126984126986</v>
      </c>
      <c r="AS115" s="75">
        <f t="shared" si="45"/>
        <v>9.713846153846152</v>
      </c>
      <c r="AT115" s="31">
        <f t="shared" si="35"/>
        <v>6.025595860743582</v>
      </c>
      <c r="AU115" s="31">
        <f t="shared" si="36"/>
        <v>9.142857142857142</v>
      </c>
      <c r="AV115" s="27">
        <f t="shared" si="41"/>
        <v>78.86359292881032</v>
      </c>
      <c r="AW115" s="27">
        <f t="shared" si="37"/>
        <v>82.91071428571428</v>
      </c>
      <c r="AX115" s="27">
        <f t="shared" si="38"/>
        <v>0.9511869920338958</v>
      </c>
      <c r="AY115" s="27">
        <f t="shared" si="39"/>
        <v>-5.189978499761111</v>
      </c>
      <c r="AZ115" s="27">
        <f t="shared" si="40"/>
        <v>0.9562929061784897</v>
      </c>
    </row>
    <row r="116" spans="1:52" ht="12.75">
      <c r="A116" s="3" t="s">
        <v>65</v>
      </c>
      <c r="B116" s="4">
        <v>35220</v>
      </c>
      <c r="C116" s="52" t="s">
        <v>26</v>
      </c>
      <c r="D116" s="4">
        <v>35227</v>
      </c>
      <c r="E116" s="3">
        <v>537411</v>
      </c>
      <c r="F116" s="3">
        <v>450</v>
      </c>
      <c r="G116" s="29">
        <v>0.121</v>
      </c>
      <c r="H116" s="29">
        <v>0.0423</v>
      </c>
      <c r="I116" s="32">
        <v>0.093</v>
      </c>
      <c r="J116" s="32">
        <v>1.338</v>
      </c>
      <c r="K116" s="29">
        <v>1.117</v>
      </c>
      <c r="L116" s="29">
        <v>4.385</v>
      </c>
      <c r="M116" s="29">
        <v>0.008</v>
      </c>
      <c r="N116" s="29">
        <v>2.229</v>
      </c>
      <c r="O116" s="29">
        <v>5.88</v>
      </c>
      <c r="P116" s="29">
        <v>6.71</v>
      </c>
      <c r="Q116" s="29">
        <v>55.24</v>
      </c>
      <c r="R116" s="29">
        <v>6.76</v>
      </c>
      <c r="S116" s="29">
        <v>87.6</v>
      </c>
      <c r="T116" s="29">
        <v>4.769</v>
      </c>
      <c r="U116" s="56">
        <v>11</v>
      </c>
      <c r="V116" s="56">
        <v>341</v>
      </c>
      <c r="W116" s="32">
        <v>0.05</v>
      </c>
      <c r="X116" s="32">
        <v>6.9366</v>
      </c>
      <c r="Y116" s="32">
        <v>0.0069</v>
      </c>
      <c r="Z116" s="32">
        <v>0.6621</v>
      </c>
      <c r="AA116" s="29">
        <v>-5.82</v>
      </c>
      <c r="AB116" s="29">
        <f t="shared" si="21"/>
        <v>5.502</v>
      </c>
      <c r="AC116" s="75">
        <f t="shared" si="22"/>
        <v>4.321428571428571</v>
      </c>
      <c r="AD116" s="75">
        <f t="shared" si="23"/>
        <v>1.538181818181818</v>
      </c>
      <c r="AE116" s="75">
        <f t="shared" si="24"/>
        <v>10.333333333333334</v>
      </c>
      <c r="AF116" s="75">
        <f t="shared" si="25"/>
        <v>191.14285714285714</v>
      </c>
      <c r="AG116" s="75">
        <f t="shared" si="26"/>
        <v>79.78571428571428</v>
      </c>
      <c r="AH116" s="75">
        <f t="shared" si="27"/>
        <v>313.2142857142857</v>
      </c>
      <c r="AI116" s="75">
        <f t="shared" si="28"/>
        <v>0.7741935483870969</v>
      </c>
      <c r="AJ116" s="75">
        <f t="shared" si="29"/>
        <v>57.15384615384616</v>
      </c>
      <c r="AK116" s="75">
        <f t="shared" si="30"/>
        <v>294</v>
      </c>
      <c r="AL116" s="75">
        <f t="shared" si="31"/>
        <v>559.1666666666667</v>
      </c>
      <c r="AM116" s="75">
        <f t="shared" si="32"/>
        <v>2401.7391304347825</v>
      </c>
      <c r="AN116" s="75">
        <f t="shared" si="33"/>
        <v>422.5</v>
      </c>
      <c r="AO116" s="75">
        <f t="shared" si="34"/>
        <v>2502.8571428571427</v>
      </c>
      <c r="AP116" s="75">
        <f t="shared" si="42"/>
        <v>4.838709677419355</v>
      </c>
      <c r="AQ116" s="75">
        <f t="shared" si="43"/>
        <v>433.5375</v>
      </c>
      <c r="AR116" s="75">
        <f t="shared" si="44"/>
        <v>0.21904761904761905</v>
      </c>
      <c r="AS116" s="75">
        <f t="shared" si="45"/>
        <v>20.372307692307693</v>
      </c>
      <c r="AT116" s="31">
        <f t="shared" si="35"/>
        <v>17.021585083949507</v>
      </c>
      <c r="AU116" s="31">
        <f t="shared" si="36"/>
        <v>393</v>
      </c>
      <c r="AV116" s="27">
        <f t="shared" si="41"/>
        <v>3391.8453575410094</v>
      </c>
      <c r="AW116" s="27">
        <f t="shared" si="37"/>
        <v>3238.5714285714284</v>
      </c>
      <c r="AX116" s="27">
        <f t="shared" si="38"/>
        <v>1.047327635764758</v>
      </c>
      <c r="AY116" s="27">
        <f t="shared" si="39"/>
        <v>73.48821468386723</v>
      </c>
      <c r="AZ116" s="27">
        <f t="shared" si="40"/>
        <v>0.959598967639468</v>
      </c>
    </row>
    <row r="117" spans="1:52" ht="12.75">
      <c r="A117" s="3" t="s">
        <v>54</v>
      </c>
      <c r="B117" s="4">
        <v>35227</v>
      </c>
      <c r="C117" s="52" t="s">
        <v>26</v>
      </c>
      <c r="D117" s="4">
        <v>35234</v>
      </c>
      <c r="E117" s="3">
        <v>537412</v>
      </c>
      <c r="F117" s="3">
        <v>500</v>
      </c>
      <c r="G117" s="29">
        <v>0.099</v>
      </c>
      <c r="H117" s="29">
        <v>0.0208</v>
      </c>
      <c r="I117" s="32">
        <v>0.0333</v>
      </c>
      <c r="J117" s="32">
        <v>1.149</v>
      </c>
      <c r="K117" s="29">
        <v>0.443</v>
      </c>
      <c r="L117" s="29">
        <v>3.692</v>
      </c>
      <c r="M117" s="29">
        <v>0.005</v>
      </c>
      <c r="N117" s="29">
        <v>0.959</v>
      </c>
      <c r="O117" s="29">
        <v>2.341</v>
      </c>
      <c r="P117" s="29">
        <v>2.621</v>
      </c>
      <c r="Q117" s="29">
        <v>21.5</v>
      </c>
      <c r="R117" s="29">
        <v>2.61</v>
      </c>
      <c r="S117" s="29">
        <v>29.5</v>
      </c>
      <c r="T117" s="29">
        <v>4.976</v>
      </c>
      <c r="U117" s="56">
        <v>12</v>
      </c>
      <c r="V117" s="56">
        <v>146</v>
      </c>
      <c r="W117" s="32">
        <v>0.05</v>
      </c>
      <c r="X117" s="32">
        <v>2.9009</v>
      </c>
      <c r="Y117" s="32">
        <v>0.0034</v>
      </c>
      <c r="Z117" s="32">
        <v>0.6366</v>
      </c>
      <c r="AA117" s="29">
        <v>-9.31</v>
      </c>
      <c r="AB117" s="29">
        <f t="shared" si="21"/>
        <v>4.135</v>
      </c>
      <c r="AC117" s="75">
        <f t="shared" si="22"/>
        <v>3.5357142857142856</v>
      </c>
      <c r="AD117" s="75">
        <f t="shared" si="23"/>
        <v>0.7563636363636362</v>
      </c>
      <c r="AE117" s="75">
        <f t="shared" si="24"/>
        <v>3.7</v>
      </c>
      <c r="AF117" s="75">
        <f t="shared" si="25"/>
        <v>164.14285714285714</v>
      </c>
      <c r="AG117" s="75">
        <f t="shared" si="26"/>
        <v>31.642857142857146</v>
      </c>
      <c r="AH117" s="75">
        <f t="shared" si="27"/>
        <v>263.7142857142857</v>
      </c>
      <c r="AI117" s="75">
        <f t="shared" si="28"/>
        <v>0.4838709677419355</v>
      </c>
      <c r="AJ117" s="75">
        <f t="shared" si="29"/>
        <v>24.589743589743588</v>
      </c>
      <c r="AK117" s="75">
        <f t="shared" si="30"/>
        <v>117.05000000000001</v>
      </c>
      <c r="AL117" s="75">
        <f t="shared" si="31"/>
        <v>218.41666666666669</v>
      </c>
      <c r="AM117" s="75">
        <f t="shared" si="32"/>
        <v>934.7826086956522</v>
      </c>
      <c r="AN117" s="75">
        <f t="shared" si="33"/>
        <v>163.125</v>
      </c>
      <c r="AO117" s="75">
        <f t="shared" si="34"/>
        <v>842.8571428571429</v>
      </c>
      <c r="AP117" s="75">
        <f t="shared" si="42"/>
        <v>4.838709677419355</v>
      </c>
      <c r="AQ117" s="75">
        <f t="shared" si="43"/>
        <v>181.30625</v>
      </c>
      <c r="AR117" s="75">
        <f t="shared" si="44"/>
        <v>0.10793650793650794</v>
      </c>
      <c r="AS117" s="75">
        <f t="shared" si="45"/>
        <v>19.587692307692308</v>
      </c>
      <c r="AT117" s="31">
        <f t="shared" si="35"/>
        <v>10.568175092136586</v>
      </c>
      <c r="AU117" s="31">
        <f t="shared" si="36"/>
        <v>295.3571428571429</v>
      </c>
      <c r="AV117" s="27">
        <f t="shared" si="41"/>
        <v>1326.4818760949197</v>
      </c>
      <c r="AW117" s="27">
        <f t="shared" si="37"/>
        <v>1269.6964285714287</v>
      </c>
      <c r="AX117" s="27">
        <f t="shared" si="38"/>
        <v>1.0447236412150753</v>
      </c>
      <c r="AY117" s="27">
        <f t="shared" si="39"/>
        <v>25.14259038063392</v>
      </c>
      <c r="AZ117" s="27">
        <f t="shared" si="40"/>
        <v>1.1090641120117908</v>
      </c>
    </row>
    <row r="118" spans="1:52" ht="12.75">
      <c r="A118" s="3" t="s">
        <v>66</v>
      </c>
      <c r="B118" s="4">
        <v>35234</v>
      </c>
      <c r="C118" s="52" t="s">
        <v>26</v>
      </c>
      <c r="D118" s="4">
        <v>35241</v>
      </c>
      <c r="E118" s="3">
        <v>537413</v>
      </c>
      <c r="F118" s="3">
        <v>1160</v>
      </c>
      <c r="G118" s="29">
        <v>0.0182</v>
      </c>
      <c r="H118" s="29">
        <v>0.006</v>
      </c>
      <c r="I118" s="32">
        <v>0.02</v>
      </c>
      <c r="J118" s="32">
        <v>0.528</v>
      </c>
      <c r="K118" s="29">
        <v>0.37</v>
      </c>
      <c r="L118" s="29">
        <v>0.327</v>
      </c>
      <c r="M118" s="29">
        <v>0.005</v>
      </c>
      <c r="N118" s="29">
        <v>0.374</v>
      </c>
      <c r="O118" s="29">
        <v>0.471</v>
      </c>
      <c r="P118" s="29">
        <v>1.189</v>
      </c>
      <c r="Q118" s="29">
        <v>9.67</v>
      </c>
      <c r="R118" s="29">
        <v>2.86</v>
      </c>
      <c r="S118" s="29">
        <v>15.5</v>
      </c>
      <c r="T118" s="29">
        <v>5.12</v>
      </c>
      <c r="U118" s="56">
        <v>13</v>
      </c>
      <c r="V118" s="56">
        <v>68</v>
      </c>
      <c r="W118" s="32">
        <v>0.05</v>
      </c>
      <c r="X118" s="32">
        <v>1.6412</v>
      </c>
      <c r="Y118" s="29">
        <v>0.002</v>
      </c>
      <c r="Z118" s="32">
        <v>0.5635</v>
      </c>
      <c r="AA118" s="29">
        <v>-5.71</v>
      </c>
      <c r="AB118" s="29">
        <f t="shared" si="21"/>
        <v>0.6970000000000001</v>
      </c>
      <c r="AC118" s="75">
        <f t="shared" si="22"/>
        <v>0.6500000000000001</v>
      </c>
      <c r="AD118" s="75">
        <f t="shared" si="23"/>
        <v>0.21818181818181817</v>
      </c>
      <c r="AE118" s="75">
        <f t="shared" si="24"/>
        <v>2.2222222222222223</v>
      </c>
      <c r="AF118" s="75">
        <f t="shared" si="25"/>
        <v>75.42857142857143</v>
      </c>
      <c r="AG118" s="75">
        <f t="shared" si="26"/>
        <v>26.42857142857143</v>
      </c>
      <c r="AH118" s="75">
        <f t="shared" si="27"/>
        <v>23.357142857142858</v>
      </c>
      <c r="AI118" s="75">
        <f t="shared" si="28"/>
        <v>0.4838709677419355</v>
      </c>
      <c r="AJ118" s="75">
        <f t="shared" si="29"/>
        <v>9.58974358974359</v>
      </c>
      <c r="AK118" s="75">
        <f t="shared" si="30"/>
        <v>23.549999999999997</v>
      </c>
      <c r="AL118" s="75">
        <f t="shared" si="31"/>
        <v>99.08333333333334</v>
      </c>
      <c r="AM118" s="75">
        <f t="shared" si="32"/>
        <v>420.4347826086957</v>
      </c>
      <c r="AN118" s="75">
        <f t="shared" si="33"/>
        <v>178.75</v>
      </c>
      <c r="AO118" s="75">
        <f t="shared" si="34"/>
        <v>442.85714285714283</v>
      </c>
      <c r="AP118" s="75">
        <f t="shared" si="42"/>
        <v>4.838709677419355</v>
      </c>
      <c r="AQ118" s="75">
        <f t="shared" si="43"/>
        <v>102.575</v>
      </c>
      <c r="AR118" s="75">
        <f t="shared" si="44"/>
        <v>0.06349206349206349</v>
      </c>
      <c r="AS118" s="75">
        <f t="shared" si="45"/>
        <v>17.338461538461537</v>
      </c>
      <c r="AT118" s="31">
        <f t="shared" si="35"/>
        <v>7.5857757502918375</v>
      </c>
      <c r="AU118" s="31">
        <f t="shared" si="36"/>
        <v>49.78571428571429</v>
      </c>
      <c r="AV118" s="27">
        <f t="shared" si="41"/>
        <v>579.086430960344</v>
      </c>
      <c r="AW118" s="27">
        <f t="shared" si="37"/>
        <v>644.9642857142857</v>
      </c>
      <c r="AX118" s="27">
        <f t="shared" si="38"/>
        <v>0.897858135383445</v>
      </c>
      <c r="AY118" s="27">
        <f t="shared" si="39"/>
        <v>-92.30642618251306</v>
      </c>
      <c r="AZ118" s="27">
        <f t="shared" si="40"/>
        <v>0.9493688639551193</v>
      </c>
    </row>
    <row r="119" spans="1:52" ht="12.75">
      <c r="A119" s="3" t="s">
        <v>87</v>
      </c>
      <c r="B119" s="4">
        <v>35241</v>
      </c>
      <c r="C119" s="52" t="s">
        <v>26</v>
      </c>
      <c r="D119" s="4">
        <v>35248</v>
      </c>
      <c r="E119" s="3">
        <v>537414</v>
      </c>
      <c r="F119" s="3">
        <v>1700</v>
      </c>
      <c r="G119" s="29">
        <v>0.0067</v>
      </c>
      <c r="H119" s="29">
        <v>0.0045</v>
      </c>
      <c r="I119" s="32">
        <v>0.02</v>
      </c>
      <c r="J119" s="32">
        <v>0.585</v>
      </c>
      <c r="K119" s="29">
        <v>0.196</v>
      </c>
      <c r="L119" s="29">
        <v>0.213</v>
      </c>
      <c r="M119" s="29">
        <v>0.005</v>
      </c>
      <c r="N119" s="29">
        <v>0.291</v>
      </c>
      <c r="O119" s="29">
        <v>0.381</v>
      </c>
      <c r="P119" s="29">
        <v>1.012</v>
      </c>
      <c r="Q119" s="29">
        <v>8.29</v>
      </c>
      <c r="R119" s="29">
        <v>1.24</v>
      </c>
      <c r="S119" s="29">
        <v>12.7</v>
      </c>
      <c r="T119" s="29">
        <v>5.29</v>
      </c>
      <c r="U119" s="56">
        <v>13</v>
      </c>
      <c r="V119" s="56">
        <v>57</v>
      </c>
      <c r="W119" s="32">
        <v>0.05</v>
      </c>
      <c r="X119" s="32">
        <v>1.4279</v>
      </c>
      <c r="Y119" s="29">
        <v>0.002</v>
      </c>
      <c r="Z119" s="32">
        <v>0.4483</v>
      </c>
      <c r="AA119" s="29">
        <v>-7.12</v>
      </c>
      <c r="AB119" s="29">
        <f t="shared" si="21"/>
        <v>0.40900000000000003</v>
      </c>
      <c r="AC119" s="75">
        <f t="shared" si="22"/>
        <v>0.2392857142857143</v>
      </c>
      <c r="AD119" s="75">
        <f t="shared" si="23"/>
        <v>0.16363636363636364</v>
      </c>
      <c r="AE119" s="75">
        <f t="shared" si="24"/>
        <v>2.2222222222222223</v>
      </c>
      <c r="AF119" s="75">
        <f t="shared" si="25"/>
        <v>83.57142857142856</v>
      </c>
      <c r="AG119" s="75">
        <f t="shared" si="26"/>
        <v>14</v>
      </c>
      <c r="AH119" s="75">
        <f t="shared" si="27"/>
        <v>15.214285714285714</v>
      </c>
      <c r="AI119" s="75">
        <f t="shared" si="28"/>
        <v>0.4838709677419355</v>
      </c>
      <c r="AJ119" s="75">
        <f t="shared" si="29"/>
        <v>7.461538461538462</v>
      </c>
      <c r="AK119" s="75">
        <f t="shared" si="30"/>
        <v>19.05</v>
      </c>
      <c r="AL119" s="75">
        <f t="shared" si="31"/>
        <v>84.33333333333333</v>
      </c>
      <c r="AM119" s="75">
        <f t="shared" si="32"/>
        <v>360.4347826086956</v>
      </c>
      <c r="AN119" s="75">
        <f t="shared" si="33"/>
        <v>77.5</v>
      </c>
      <c r="AO119" s="75">
        <f t="shared" si="34"/>
        <v>362.85714285714283</v>
      </c>
      <c r="AP119" s="75">
        <f t="shared" si="42"/>
        <v>4.838709677419355</v>
      </c>
      <c r="AQ119" s="75">
        <f t="shared" si="43"/>
        <v>89.24374999999999</v>
      </c>
      <c r="AR119" s="75">
        <f t="shared" si="44"/>
        <v>0.06349206349206349</v>
      </c>
      <c r="AS119" s="75">
        <f t="shared" si="45"/>
        <v>13.793846153846154</v>
      </c>
      <c r="AT119" s="31">
        <f t="shared" si="35"/>
        <v>5.128613839913649</v>
      </c>
      <c r="AU119" s="31">
        <f t="shared" si="36"/>
        <v>29.214285714285715</v>
      </c>
      <c r="AV119" s="27">
        <f t="shared" si="41"/>
        <v>485.2796544035674</v>
      </c>
      <c r="AW119" s="27">
        <f t="shared" si="37"/>
        <v>455.57142857142856</v>
      </c>
      <c r="AX119" s="27">
        <f t="shared" si="38"/>
        <v>1.0652109064988937</v>
      </c>
      <c r="AY119" s="27">
        <f t="shared" si="39"/>
        <v>15.70822583213885</v>
      </c>
      <c r="AZ119" s="27">
        <f t="shared" si="40"/>
        <v>0.9933242040397124</v>
      </c>
    </row>
    <row r="120" spans="1:52" ht="12.75">
      <c r="A120" s="3" t="s">
        <v>68</v>
      </c>
      <c r="B120" s="4">
        <v>35248</v>
      </c>
      <c r="C120" s="52" t="s">
        <v>26</v>
      </c>
      <c r="D120" s="4">
        <v>35255</v>
      </c>
      <c r="E120" s="3">
        <v>537415</v>
      </c>
      <c r="F120" s="3">
        <v>1750</v>
      </c>
      <c r="G120" s="8">
        <v>0.006</v>
      </c>
      <c r="H120" s="29">
        <v>0.0042</v>
      </c>
      <c r="I120" s="32">
        <v>0.02</v>
      </c>
      <c r="J120" s="32">
        <v>0.563</v>
      </c>
      <c r="K120" s="29">
        <v>0.063</v>
      </c>
      <c r="L120" s="29">
        <v>0.175</v>
      </c>
      <c r="M120" s="29">
        <v>0.005</v>
      </c>
      <c r="N120" s="29">
        <v>0.129</v>
      </c>
      <c r="O120" s="29">
        <v>0.119</v>
      </c>
      <c r="P120" s="29">
        <v>0.244</v>
      </c>
      <c r="Q120" s="29">
        <v>1.887</v>
      </c>
      <c r="R120" s="29">
        <v>0.54</v>
      </c>
      <c r="S120" s="29">
        <v>2.9</v>
      </c>
      <c r="T120" s="29">
        <v>4.932</v>
      </c>
      <c r="U120" s="56">
        <v>8</v>
      </c>
      <c r="V120" s="56">
        <v>20</v>
      </c>
      <c r="W120" s="32">
        <v>0.05</v>
      </c>
      <c r="X120" s="32">
        <v>0.6497</v>
      </c>
      <c r="Y120" s="29">
        <v>0.002</v>
      </c>
      <c r="Z120" s="32">
        <v>0.3817</v>
      </c>
      <c r="AA120" s="29">
        <v>-8.29</v>
      </c>
      <c r="AB120" s="29">
        <f t="shared" si="21"/>
        <v>0.238</v>
      </c>
      <c r="AC120" s="75">
        <f t="shared" si="22"/>
        <v>0.2142857142857143</v>
      </c>
      <c r="AD120" s="75">
        <f t="shared" si="23"/>
        <v>0.1527272727272727</v>
      </c>
      <c r="AE120" s="75">
        <f t="shared" si="24"/>
        <v>2.2222222222222223</v>
      </c>
      <c r="AF120" s="75">
        <f t="shared" si="25"/>
        <v>80.42857142857142</v>
      </c>
      <c r="AG120" s="75">
        <f t="shared" si="26"/>
        <v>4.5</v>
      </c>
      <c r="AH120" s="75">
        <f t="shared" si="27"/>
        <v>12.499999999999998</v>
      </c>
      <c r="AI120" s="75">
        <f t="shared" si="28"/>
        <v>0.4838709677419355</v>
      </c>
      <c r="AJ120" s="75">
        <f t="shared" si="29"/>
        <v>3.307692307692308</v>
      </c>
      <c r="AK120" s="75">
        <f t="shared" si="30"/>
        <v>5.949999999999999</v>
      </c>
      <c r="AL120" s="75">
        <f t="shared" si="31"/>
        <v>20.333333333333332</v>
      </c>
      <c r="AM120" s="75">
        <f t="shared" si="32"/>
        <v>82.04347826086956</v>
      </c>
      <c r="AN120" s="75">
        <f t="shared" si="33"/>
        <v>33.75</v>
      </c>
      <c r="AO120" s="75">
        <f t="shared" si="34"/>
        <v>82.85714285714285</v>
      </c>
      <c r="AP120" s="75">
        <f t="shared" si="42"/>
        <v>4.838709677419355</v>
      </c>
      <c r="AQ120" s="75">
        <f t="shared" si="43"/>
        <v>40.60625</v>
      </c>
      <c r="AR120" s="75">
        <f t="shared" si="44"/>
        <v>0.06349206349206349</v>
      </c>
      <c r="AS120" s="75">
        <f t="shared" si="45"/>
        <v>11.744615384615384</v>
      </c>
      <c r="AT120" s="31">
        <f t="shared" si="35"/>
        <v>11.694993910198704</v>
      </c>
      <c r="AU120" s="31">
        <f t="shared" si="36"/>
        <v>17</v>
      </c>
      <c r="AV120" s="27">
        <f t="shared" si="41"/>
        <v>116.1345039018952</v>
      </c>
      <c r="AW120" s="27">
        <f t="shared" si="37"/>
        <v>129.10714285714283</v>
      </c>
      <c r="AX120" s="27">
        <f t="shared" si="38"/>
        <v>0.8995203621723558</v>
      </c>
      <c r="AY120" s="27">
        <f t="shared" si="39"/>
        <v>-17.472638955247632</v>
      </c>
      <c r="AZ120" s="27">
        <f t="shared" si="40"/>
        <v>0.9901799100449776</v>
      </c>
    </row>
    <row r="121" spans="1:52" ht="12.75">
      <c r="A121" s="3" t="s">
        <v>101</v>
      </c>
      <c r="B121" s="4">
        <v>35255</v>
      </c>
      <c r="C121" s="52" t="s">
        <v>26</v>
      </c>
      <c r="D121" s="4">
        <v>35262</v>
      </c>
      <c r="E121" s="3">
        <v>544675</v>
      </c>
      <c r="F121" s="3">
        <v>300</v>
      </c>
      <c r="G121" s="29">
        <v>0.0233</v>
      </c>
      <c r="H121" s="29">
        <v>0.0112</v>
      </c>
      <c r="I121" s="32">
        <v>0.025</v>
      </c>
      <c r="J121" s="32">
        <v>1.232</v>
      </c>
      <c r="K121" s="29">
        <v>0.185</v>
      </c>
      <c r="L121" s="29">
        <v>0.586</v>
      </c>
      <c r="M121" s="29">
        <v>0.005</v>
      </c>
      <c r="N121" s="29">
        <v>0.73</v>
      </c>
      <c r="O121" s="29">
        <v>1.08</v>
      </c>
      <c r="P121" s="29">
        <v>1.73</v>
      </c>
      <c r="Q121" s="29">
        <v>16.25</v>
      </c>
      <c r="R121" s="29">
        <v>2.24</v>
      </c>
      <c r="S121" s="29">
        <v>25.93</v>
      </c>
      <c r="T121" s="29">
        <v>4.597</v>
      </c>
      <c r="U121" s="56">
        <v>14</v>
      </c>
      <c r="V121" s="56">
        <v>104</v>
      </c>
      <c r="W121" s="32">
        <v>0.1028</v>
      </c>
      <c r="X121" s="32">
        <v>2.479</v>
      </c>
      <c r="Y121" s="29">
        <v>0.002</v>
      </c>
      <c r="Z121" s="32">
        <v>0.3857</v>
      </c>
      <c r="AA121" s="10">
        <v>-3.563444314421052</v>
      </c>
      <c r="AB121" s="29">
        <f t="shared" si="21"/>
        <v>0.7709999999999999</v>
      </c>
      <c r="AC121" s="75">
        <f t="shared" si="22"/>
        <v>0.8321428571428572</v>
      </c>
      <c r="AD121" s="75">
        <f t="shared" si="23"/>
        <v>0.40727272727272723</v>
      </c>
      <c r="AE121" s="75">
        <f t="shared" si="24"/>
        <v>2.7777777777777777</v>
      </c>
      <c r="AF121" s="75">
        <f t="shared" si="25"/>
        <v>176</v>
      </c>
      <c r="AG121" s="75">
        <f t="shared" si="26"/>
        <v>13.214285714285715</v>
      </c>
      <c r="AH121" s="75">
        <f t="shared" si="27"/>
        <v>41.857142857142854</v>
      </c>
      <c r="AI121" s="75">
        <f t="shared" si="28"/>
        <v>0.4838709677419355</v>
      </c>
      <c r="AJ121" s="75">
        <f t="shared" si="29"/>
        <v>18.717948717948715</v>
      </c>
      <c r="AK121" s="75">
        <f t="shared" si="30"/>
        <v>54.00000000000001</v>
      </c>
      <c r="AL121" s="75">
        <f t="shared" si="31"/>
        <v>144.16666666666666</v>
      </c>
      <c r="AM121" s="75">
        <f t="shared" si="32"/>
        <v>706.5217391304349</v>
      </c>
      <c r="AN121" s="75">
        <f t="shared" si="33"/>
        <v>140</v>
      </c>
      <c r="AO121" s="75">
        <f t="shared" si="34"/>
        <v>740.8571428571429</v>
      </c>
      <c r="AP121" s="75">
        <f t="shared" si="42"/>
        <v>9.948387096774193</v>
      </c>
      <c r="AQ121" s="75">
        <f t="shared" si="43"/>
        <v>154.9375</v>
      </c>
      <c r="AR121" s="75">
        <f t="shared" si="44"/>
        <v>0.06349206349206349</v>
      </c>
      <c r="AS121" s="75">
        <f t="shared" si="45"/>
        <v>11.867692307692307</v>
      </c>
      <c r="AT121" s="31">
        <f t="shared" si="35"/>
        <v>25.29297996446143</v>
      </c>
      <c r="AU121" s="31">
        <f t="shared" si="36"/>
        <v>55.07142857142857</v>
      </c>
      <c r="AV121" s="27">
        <f t="shared" si="41"/>
        <v>936.620640229336</v>
      </c>
      <c r="AW121" s="27">
        <f t="shared" si="37"/>
        <v>922.7142857142858</v>
      </c>
      <c r="AX121" s="27">
        <f t="shared" si="38"/>
        <v>1.0150711381955955</v>
      </c>
      <c r="AY121" s="27">
        <f t="shared" si="39"/>
        <v>0.6920688007644458</v>
      </c>
      <c r="AZ121" s="27">
        <f t="shared" si="40"/>
        <v>0.9536544878351415</v>
      </c>
    </row>
    <row r="122" spans="1:52" ht="12.75">
      <c r="A122" s="3" t="s">
        <v>102</v>
      </c>
      <c r="B122" s="4">
        <v>35262</v>
      </c>
      <c r="C122" s="52" t="s">
        <v>26</v>
      </c>
      <c r="D122" s="4">
        <v>35283</v>
      </c>
      <c r="E122" s="3">
        <v>544676</v>
      </c>
      <c r="F122" s="3">
        <v>3450</v>
      </c>
      <c r="G122" s="8">
        <v>0.006</v>
      </c>
      <c r="H122" s="29">
        <v>0.0053</v>
      </c>
      <c r="I122" s="32">
        <v>0.02</v>
      </c>
      <c r="J122" s="32">
        <v>0.814</v>
      </c>
      <c r="K122" s="29">
        <v>0.042</v>
      </c>
      <c r="L122" s="29">
        <v>0.264</v>
      </c>
      <c r="M122" s="29">
        <v>0.005</v>
      </c>
      <c r="N122" s="29">
        <v>0.58</v>
      </c>
      <c r="O122" s="29">
        <v>0.67</v>
      </c>
      <c r="P122" s="29">
        <v>1.83</v>
      </c>
      <c r="Q122" s="29">
        <v>15.4</v>
      </c>
      <c r="R122" s="29">
        <v>1.77</v>
      </c>
      <c r="S122" s="29">
        <v>24.87</v>
      </c>
      <c r="T122" s="29">
        <v>4.966</v>
      </c>
      <c r="U122" s="56">
        <v>15</v>
      </c>
      <c r="V122" s="56">
        <v>93</v>
      </c>
      <c r="W122" s="32">
        <v>0.0855</v>
      </c>
      <c r="X122" s="32">
        <v>2.0801</v>
      </c>
      <c r="Y122" s="29">
        <v>0.002</v>
      </c>
      <c r="Z122" s="32">
        <v>0.3945</v>
      </c>
      <c r="AA122" s="10">
        <v>-5.827833901263521</v>
      </c>
      <c r="AB122" s="29">
        <f t="shared" si="21"/>
        <v>0.306</v>
      </c>
      <c r="AC122" s="75">
        <f t="shared" si="22"/>
        <v>0.2142857142857143</v>
      </c>
      <c r="AD122" s="75">
        <f t="shared" si="23"/>
        <v>0.19272727272727272</v>
      </c>
      <c r="AE122" s="75">
        <f t="shared" si="24"/>
        <v>2.2222222222222223</v>
      </c>
      <c r="AF122" s="75">
        <f t="shared" si="25"/>
        <v>116.28571428571428</v>
      </c>
      <c r="AG122" s="75">
        <f t="shared" si="26"/>
        <v>3</v>
      </c>
      <c r="AH122" s="75">
        <f t="shared" si="27"/>
        <v>18.857142857142858</v>
      </c>
      <c r="AI122" s="75">
        <f t="shared" si="28"/>
        <v>0.4838709677419355</v>
      </c>
      <c r="AJ122" s="75">
        <f t="shared" si="29"/>
        <v>14.87179487179487</v>
      </c>
      <c r="AK122" s="75">
        <f t="shared" si="30"/>
        <v>33.5</v>
      </c>
      <c r="AL122" s="75">
        <f t="shared" si="31"/>
        <v>152.5</v>
      </c>
      <c r="AM122" s="75">
        <f t="shared" si="32"/>
        <v>669.5652173913044</v>
      </c>
      <c r="AN122" s="75">
        <f t="shared" si="33"/>
        <v>110.625</v>
      </c>
      <c r="AO122" s="75">
        <f t="shared" si="34"/>
        <v>710.5714285714287</v>
      </c>
      <c r="AP122" s="75">
        <f t="shared" si="42"/>
        <v>8.274193548387098</v>
      </c>
      <c r="AQ122" s="75">
        <f t="shared" si="43"/>
        <v>130.00625</v>
      </c>
      <c r="AR122" s="75">
        <f t="shared" si="44"/>
        <v>0.06349206349206349</v>
      </c>
      <c r="AS122" s="75">
        <f t="shared" si="45"/>
        <v>12.13846153846154</v>
      </c>
      <c r="AT122" s="31">
        <f t="shared" si="35"/>
        <v>10.814339512979377</v>
      </c>
      <c r="AU122" s="31">
        <f t="shared" si="36"/>
        <v>21.857142857142858</v>
      </c>
      <c r="AV122" s="27">
        <f t="shared" si="41"/>
        <v>873.4370122630992</v>
      </c>
      <c r="AW122" s="27">
        <f t="shared" si="37"/>
        <v>840.0535714285716</v>
      </c>
      <c r="AX122" s="27">
        <f t="shared" si="38"/>
        <v>1.039739657052772</v>
      </c>
      <c r="AY122" s="27">
        <f t="shared" si="39"/>
        <v>30.38344083452762</v>
      </c>
      <c r="AZ122" s="27">
        <f t="shared" si="40"/>
        <v>0.9422912186849879</v>
      </c>
    </row>
    <row r="123" spans="1:52" ht="12.75">
      <c r="A123" s="3" t="s">
        <v>103</v>
      </c>
      <c r="B123" s="4">
        <v>35283</v>
      </c>
      <c r="C123" s="52" t="s">
        <v>26</v>
      </c>
      <c r="D123" s="4">
        <v>35290</v>
      </c>
      <c r="E123" s="3">
        <v>544677</v>
      </c>
      <c r="F123" s="3">
        <v>500</v>
      </c>
      <c r="G123" s="29">
        <v>0.094</v>
      </c>
      <c r="H123" s="29">
        <v>0.085</v>
      </c>
      <c r="I123" s="32">
        <v>0.119</v>
      </c>
      <c r="J123" s="32">
        <v>1.063</v>
      </c>
      <c r="K123" s="29">
        <v>3.344</v>
      </c>
      <c r="L123" s="29">
        <v>10.42</v>
      </c>
      <c r="M123" s="29">
        <v>0.012</v>
      </c>
      <c r="N123" s="29">
        <v>1.28</v>
      </c>
      <c r="O123" s="29">
        <v>8.12</v>
      </c>
      <c r="P123" s="29">
        <v>1.96</v>
      </c>
      <c r="Q123" s="29">
        <v>11.62</v>
      </c>
      <c r="R123" s="29">
        <v>5.13</v>
      </c>
      <c r="S123" s="29">
        <v>10.5</v>
      </c>
      <c r="T123" s="29">
        <v>4.781</v>
      </c>
      <c r="U123" s="56">
        <v>14</v>
      </c>
      <c r="V123" s="56">
        <v>148</v>
      </c>
      <c r="W123" s="32">
        <v>0.1882</v>
      </c>
      <c r="X123" s="32">
        <v>5.4468</v>
      </c>
      <c r="Y123" s="32">
        <v>0.0069</v>
      </c>
      <c r="Z123" s="32">
        <v>1.0491</v>
      </c>
      <c r="AA123" s="10">
        <v>-4.951494518862464</v>
      </c>
      <c r="AB123" s="29">
        <f t="shared" si="21"/>
        <v>13.764</v>
      </c>
      <c r="AC123" s="75">
        <f t="shared" si="22"/>
        <v>3.357142857142857</v>
      </c>
      <c r="AD123" s="75">
        <f t="shared" si="23"/>
        <v>3.0909090909090913</v>
      </c>
      <c r="AE123" s="75">
        <f t="shared" si="24"/>
        <v>13.222222222222221</v>
      </c>
      <c r="AF123" s="75">
        <f t="shared" si="25"/>
        <v>151.85714285714286</v>
      </c>
      <c r="AG123" s="75">
        <f t="shared" si="26"/>
        <v>238.85714285714286</v>
      </c>
      <c r="AH123" s="75">
        <f t="shared" si="27"/>
        <v>744.2857142857143</v>
      </c>
      <c r="AI123" s="75">
        <f t="shared" si="28"/>
        <v>1.161290322580645</v>
      </c>
      <c r="AJ123" s="75">
        <f t="shared" si="29"/>
        <v>32.82051282051282</v>
      </c>
      <c r="AK123" s="75">
        <f t="shared" si="30"/>
        <v>406</v>
      </c>
      <c r="AL123" s="75">
        <f t="shared" si="31"/>
        <v>163.33333333333334</v>
      </c>
      <c r="AM123" s="75">
        <f t="shared" si="32"/>
        <v>505.2173913043478</v>
      </c>
      <c r="AN123" s="75">
        <f t="shared" si="33"/>
        <v>320.625</v>
      </c>
      <c r="AO123" s="75">
        <f t="shared" si="34"/>
        <v>300</v>
      </c>
      <c r="AP123" s="75">
        <f t="shared" si="42"/>
        <v>18.212903225806453</v>
      </c>
      <c r="AQ123" s="75">
        <f t="shared" si="43"/>
        <v>340.42499999999995</v>
      </c>
      <c r="AR123" s="75">
        <f t="shared" si="44"/>
        <v>0.21904761904761905</v>
      </c>
      <c r="AS123" s="75">
        <f t="shared" si="45"/>
        <v>32.279999999999994</v>
      </c>
      <c r="AT123" s="31">
        <f t="shared" si="35"/>
        <v>16.557699634695297</v>
      </c>
      <c r="AU123" s="31">
        <f t="shared" si="36"/>
        <v>983.1428571428572</v>
      </c>
      <c r="AV123" s="27">
        <f t="shared" si="41"/>
        <v>1346.2283803153368</v>
      </c>
      <c r="AW123" s="27">
        <f t="shared" si="37"/>
        <v>1364.9107142857142</v>
      </c>
      <c r="AX123" s="27">
        <f t="shared" si="38"/>
        <v>0.9863124131308807</v>
      </c>
      <c r="AY123" s="27">
        <f t="shared" si="39"/>
        <v>-257.5394768275203</v>
      </c>
      <c r="AZ123" s="27">
        <f t="shared" si="40"/>
        <v>1.6840579710144927</v>
      </c>
    </row>
    <row r="124" spans="1:52" ht="12.75">
      <c r="A124" s="3" t="s">
        <v>104</v>
      </c>
      <c r="B124" s="4">
        <v>35290</v>
      </c>
      <c r="C124" s="52" t="s">
        <v>26</v>
      </c>
      <c r="D124" s="4">
        <v>35297</v>
      </c>
      <c r="E124" s="3">
        <v>544678</v>
      </c>
      <c r="F124" s="3">
        <v>190</v>
      </c>
      <c r="G124" s="29">
        <v>0.061</v>
      </c>
      <c r="H124" s="29">
        <v>0.052</v>
      </c>
      <c r="I124" s="32">
        <v>0.113</v>
      </c>
      <c r="J124" s="32">
        <v>1.611</v>
      </c>
      <c r="K124" s="29">
        <v>2.082</v>
      </c>
      <c r="L124" s="29">
        <v>5.13</v>
      </c>
      <c r="M124" s="29">
        <v>0.062</v>
      </c>
      <c r="N124" s="29">
        <v>0.69</v>
      </c>
      <c r="O124" s="29">
        <v>4.65</v>
      </c>
      <c r="P124" s="29">
        <v>0.71</v>
      </c>
      <c r="Q124" s="29">
        <v>3.28</v>
      </c>
      <c r="R124" s="29">
        <v>3.7</v>
      </c>
      <c r="S124" s="29">
        <v>1.89</v>
      </c>
      <c r="T124" s="29">
        <v>4.67</v>
      </c>
      <c r="U124" s="56">
        <v>14</v>
      </c>
      <c r="V124" s="56">
        <v>78</v>
      </c>
      <c r="W124" s="32">
        <v>0.2028</v>
      </c>
      <c r="X124" s="32">
        <v>3.9536</v>
      </c>
      <c r="Y124" s="32">
        <v>0.011</v>
      </c>
      <c r="Z124" s="32">
        <v>1.1919</v>
      </c>
      <c r="AA124" s="10">
        <v>-4.113939889222583</v>
      </c>
      <c r="AB124" s="29">
        <f t="shared" si="21"/>
        <v>7.212</v>
      </c>
      <c r="AC124" s="75">
        <f t="shared" si="22"/>
        <v>2.1785714285714284</v>
      </c>
      <c r="AD124" s="75">
        <f t="shared" si="23"/>
        <v>1.8909090909090909</v>
      </c>
      <c r="AE124" s="75">
        <f t="shared" si="24"/>
        <v>12.555555555555555</v>
      </c>
      <c r="AF124" s="75">
        <f t="shared" si="25"/>
        <v>230.14285714285714</v>
      </c>
      <c r="AG124" s="75">
        <f t="shared" si="26"/>
        <v>148.71428571428572</v>
      </c>
      <c r="AH124" s="75">
        <f t="shared" si="27"/>
        <v>366.42857142857144</v>
      </c>
      <c r="AI124" s="75">
        <f t="shared" si="28"/>
        <v>6</v>
      </c>
      <c r="AJ124" s="75">
        <f t="shared" si="29"/>
        <v>17.69230769230769</v>
      </c>
      <c r="AK124" s="75">
        <f t="shared" si="30"/>
        <v>232.5</v>
      </c>
      <c r="AL124" s="75">
        <f t="shared" si="31"/>
        <v>59.166666666666664</v>
      </c>
      <c r="AM124" s="75">
        <f t="shared" si="32"/>
        <v>142.6086956521739</v>
      </c>
      <c r="AN124" s="75">
        <f t="shared" si="33"/>
        <v>231.25</v>
      </c>
      <c r="AO124" s="75">
        <f t="shared" si="34"/>
        <v>54</v>
      </c>
      <c r="AP124" s="75">
        <f t="shared" si="42"/>
        <v>19.625806451612902</v>
      </c>
      <c r="AQ124" s="75">
        <f t="shared" si="43"/>
        <v>247.1</v>
      </c>
      <c r="AR124" s="75">
        <f t="shared" si="44"/>
        <v>0.3492063492063492</v>
      </c>
      <c r="AS124" s="75">
        <f t="shared" si="45"/>
        <v>36.673846153846156</v>
      </c>
      <c r="AT124" s="31">
        <f t="shared" si="35"/>
        <v>21.379620895022335</v>
      </c>
      <c r="AU124" s="31">
        <f t="shared" si="36"/>
        <v>515.1428571428571</v>
      </c>
      <c r="AV124" s="27">
        <f t="shared" si="41"/>
        <v>600.681955725434</v>
      </c>
      <c r="AW124" s="27">
        <f t="shared" si="37"/>
        <v>651.6785714285714</v>
      </c>
      <c r="AX124" s="27">
        <f t="shared" si="38"/>
        <v>0.9217457532916179</v>
      </c>
      <c r="AY124" s="27">
        <f t="shared" si="39"/>
        <v>-199.7109014174232</v>
      </c>
      <c r="AZ124" s="27">
        <f t="shared" si="40"/>
        <v>2.6409017713365537</v>
      </c>
    </row>
    <row r="125" spans="1:52" ht="12.75">
      <c r="A125" s="3" t="s">
        <v>105</v>
      </c>
      <c r="B125" s="4">
        <v>35297</v>
      </c>
      <c r="C125" s="52" t="s">
        <v>26</v>
      </c>
      <c r="D125" s="4">
        <v>35304</v>
      </c>
      <c r="E125" s="3">
        <v>544679</v>
      </c>
      <c r="F125" s="3">
        <v>4000</v>
      </c>
      <c r="G125" s="29">
        <v>0.059</v>
      </c>
      <c r="H125" s="29">
        <v>0.0068</v>
      </c>
      <c r="I125" s="32">
        <v>0.0378</v>
      </c>
      <c r="J125" s="32">
        <v>0.277</v>
      </c>
      <c r="K125" s="29">
        <v>1.022</v>
      </c>
      <c r="L125" s="29">
        <v>1.45</v>
      </c>
      <c r="M125" s="29">
        <v>0.005</v>
      </c>
      <c r="N125" s="29">
        <v>0.15</v>
      </c>
      <c r="O125" s="29">
        <v>0.21</v>
      </c>
      <c r="P125" s="29">
        <v>0.21</v>
      </c>
      <c r="Q125" s="29">
        <v>1.68</v>
      </c>
      <c r="R125" s="29">
        <v>2.35</v>
      </c>
      <c r="S125" s="29">
        <v>1.9</v>
      </c>
      <c r="T125" s="29">
        <v>4.098</v>
      </c>
      <c r="U125" s="56">
        <v>16</v>
      </c>
      <c r="V125" s="56">
        <v>57</v>
      </c>
      <c r="W125" s="32">
        <v>0.05</v>
      </c>
      <c r="X125" s="32">
        <v>2.2437</v>
      </c>
      <c r="Y125" s="32">
        <v>0.0021</v>
      </c>
      <c r="Z125" s="32">
        <v>0.9299</v>
      </c>
      <c r="AA125" s="10">
        <v>-6.9661698017472675</v>
      </c>
      <c r="AB125" s="29">
        <f t="shared" si="21"/>
        <v>2.472</v>
      </c>
      <c r="AC125" s="75">
        <f t="shared" si="22"/>
        <v>2.1071428571428568</v>
      </c>
      <c r="AD125" s="75">
        <f t="shared" si="23"/>
        <v>0.24727272727272728</v>
      </c>
      <c r="AE125" s="75">
        <f t="shared" si="24"/>
        <v>4.2</v>
      </c>
      <c r="AF125" s="75">
        <f t="shared" si="25"/>
        <v>39.57142857142858</v>
      </c>
      <c r="AG125" s="75">
        <f t="shared" si="26"/>
        <v>73</v>
      </c>
      <c r="AH125" s="75">
        <f t="shared" si="27"/>
        <v>103.57142857142857</v>
      </c>
      <c r="AI125" s="75">
        <f t="shared" si="28"/>
        <v>0.4838709677419355</v>
      </c>
      <c r="AJ125" s="75">
        <f t="shared" si="29"/>
        <v>3.846153846153846</v>
      </c>
      <c r="AK125" s="75">
        <f t="shared" si="30"/>
        <v>10.499999999999998</v>
      </c>
      <c r="AL125" s="75">
        <f t="shared" si="31"/>
        <v>17.499999999999996</v>
      </c>
      <c r="AM125" s="75">
        <f t="shared" si="32"/>
        <v>73.04347826086956</v>
      </c>
      <c r="AN125" s="75">
        <f t="shared" si="33"/>
        <v>146.875</v>
      </c>
      <c r="AO125" s="75">
        <f t="shared" si="34"/>
        <v>54.285714285714285</v>
      </c>
      <c r="AP125" s="75">
        <f t="shared" si="42"/>
        <v>4.838709677419355</v>
      </c>
      <c r="AQ125" s="75">
        <f t="shared" si="43"/>
        <v>140.23125</v>
      </c>
      <c r="AR125" s="75">
        <f t="shared" si="44"/>
        <v>0.06666666666666665</v>
      </c>
      <c r="AS125" s="75">
        <f t="shared" si="45"/>
        <v>28.61230769230769</v>
      </c>
      <c r="AT125" s="31">
        <f t="shared" si="35"/>
        <v>79.79946872679774</v>
      </c>
      <c r="AU125" s="31">
        <f t="shared" si="36"/>
        <v>176.57142857142856</v>
      </c>
      <c r="AV125" s="27">
        <f t="shared" si="41"/>
        <v>177.8896321070234</v>
      </c>
      <c r="AW125" s="27">
        <f t="shared" si="37"/>
        <v>304.73214285714283</v>
      </c>
      <c r="AX125" s="27">
        <f t="shared" si="38"/>
        <v>0.5837573629061419</v>
      </c>
      <c r="AY125" s="27">
        <f t="shared" si="39"/>
        <v>-199.84251075011943</v>
      </c>
      <c r="AZ125" s="27">
        <f t="shared" si="40"/>
        <v>1.3455377574370708</v>
      </c>
    </row>
    <row r="126" spans="1:52" ht="12.75">
      <c r="A126" s="3" t="s">
        <v>106</v>
      </c>
      <c r="B126" s="4">
        <v>35304</v>
      </c>
      <c r="C126" s="52" t="s">
        <v>26</v>
      </c>
      <c r="D126" s="4">
        <v>35311</v>
      </c>
      <c r="E126" s="3">
        <v>545950</v>
      </c>
      <c r="F126" s="3">
        <v>2700</v>
      </c>
      <c r="G126" s="8">
        <v>0.006</v>
      </c>
      <c r="H126" s="29">
        <v>0.0044</v>
      </c>
      <c r="I126" s="32">
        <v>0.0262</v>
      </c>
      <c r="J126" s="32">
        <v>0.365</v>
      </c>
      <c r="K126" s="29">
        <v>0.173</v>
      </c>
      <c r="L126" s="29">
        <v>0.31</v>
      </c>
      <c r="M126" s="29">
        <v>0.01</v>
      </c>
      <c r="N126" s="29">
        <v>0.13</v>
      </c>
      <c r="O126" s="29">
        <v>0.2</v>
      </c>
      <c r="P126" s="29">
        <v>0.41</v>
      </c>
      <c r="Q126" s="29">
        <v>3.53</v>
      </c>
      <c r="R126" s="29">
        <v>0.76</v>
      </c>
      <c r="S126" s="29">
        <v>5.33</v>
      </c>
      <c r="T126" s="29">
        <v>5.14</v>
      </c>
      <c r="U126" s="56">
        <v>14</v>
      </c>
      <c r="V126" s="56">
        <v>24</v>
      </c>
      <c r="W126" s="32">
        <v>0.1241</v>
      </c>
      <c r="X126" s="32">
        <v>0.7658</v>
      </c>
      <c r="Y126" s="29">
        <v>0.002</v>
      </c>
      <c r="Z126" s="32">
        <v>0.4173</v>
      </c>
      <c r="AA126" s="10">
        <v>-5.791701700081967</v>
      </c>
      <c r="AB126" s="29">
        <f t="shared" si="21"/>
        <v>0.483</v>
      </c>
      <c r="AC126" s="75">
        <f t="shared" si="22"/>
        <v>0.2142857142857143</v>
      </c>
      <c r="AD126" s="75">
        <f t="shared" si="23"/>
        <v>0.16</v>
      </c>
      <c r="AE126" s="75">
        <f t="shared" si="24"/>
        <v>2.9111111111111114</v>
      </c>
      <c r="AF126" s="75">
        <f t="shared" si="25"/>
        <v>52.142857142857146</v>
      </c>
      <c r="AG126" s="75">
        <f t="shared" si="26"/>
        <v>12.357142857142856</v>
      </c>
      <c r="AH126" s="75">
        <f t="shared" si="27"/>
        <v>22.142857142857142</v>
      </c>
      <c r="AI126" s="75">
        <f t="shared" si="28"/>
        <v>0.967741935483871</v>
      </c>
      <c r="AJ126" s="75">
        <f t="shared" si="29"/>
        <v>3.3333333333333335</v>
      </c>
      <c r="AK126" s="75">
        <f t="shared" si="30"/>
        <v>10</v>
      </c>
      <c r="AL126" s="75">
        <f t="shared" si="31"/>
        <v>34.166666666666664</v>
      </c>
      <c r="AM126" s="75">
        <f t="shared" si="32"/>
        <v>153.4782608695652</v>
      </c>
      <c r="AN126" s="75">
        <f t="shared" si="33"/>
        <v>47.5</v>
      </c>
      <c r="AO126" s="75">
        <f t="shared" si="34"/>
        <v>152.28571428571428</v>
      </c>
      <c r="AP126" s="75">
        <f t="shared" si="42"/>
        <v>12.009677419354839</v>
      </c>
      <c r="AQ126" s="75">
        <f t="shared" si="43"/>
        <v>47.862500000000004</v>
      </c>
      <c r="AR126" s="75">
        <f t="shared" si="44"/>
        <v>0.06349206349206349</v>
      </c>
      <c r="AS126" s="75">
        <f t="shared" si="45"/>
        <v>12.84</v>
      </c>
      <c r="AT126" s="31">
        <f t="shared" si="35"/>
        <v>7.244359600749907</v>
      </c>
      <c r="AU126" s="31">
        <f t="shared" si="36"/>
        <v>34.5</v>
      </c>
      <c r="AV126" s="27">
        <f t="shared" si="41"/>
        <v>213.33540372670805</v>
      </c>
      <c r="AW126" s="27">
        <f t="shared" si="37"/>
        <v>221.92857142857142</v>
      </c>
      <c r="AX126" s="27">
        <f t="shared" si="38"/>
        <v>0.9612795790711016</v>
      </c>
      <c r="AY126" s="27">
        <f t="shared" si="39"/>
        <v>-20.950310559006226</v>
      </c>
      <c r="AZ126" s="27">
        <f t="shared" si="40"/>
        <v>1.0078309813198465</v>
      </c>
    </row>
    <row r="127" spans="1:52" ht="12.75">
      <c r="A127" s="3" t="s">
        <v>107</v>
      </c>
      <c r="B127" s="4">
        <v>35311</v>
      </c>
      <c r="C127" s="52" t="s">
        <v>26</v>
      </c>
      <c r="D127" s="4">
        <v>35318</v>
      </c>
      <c r="E127" s="3">
        <v>545951</v>
      </c>
      <c r="F127" s="3">
        <v>140</v>
      </c>
      <c r="G127" s="29">
        <v>0.0265</v>
      </c>
      <c r="H127" s="29">
        <v>0.0169</v>
      </c>
      <c r="I127" s="32">
        <v>0.02</v>
      </c>
      <c r="J127" s="32">
        <v>1.848</v>
      </c>
      <c r="K127" s="29">
        <v>3.655</v>
      </c>
      <c r="L127" s="29">
        <v>2.468</v>
      </c>
      <c r="M127" s="29">
        <v>0.189</v>
      </c>
      <c r="N127" s="29">
        <v>1.38</v>
      </c>
      <c r="O127" s="29">
        <v>0.65</v>
      </c>
      <c r="P127" s="29">
        <v>0.86</v>
      </c>
      <c r="Q127" s="29">
        <v>7.68</v>
      </c>
      <c r="R127" s="29">
        <v>2.51</v>
      </c>
      <c r="S127" s="29">
        <v>9.57</v>
      </c>
      <c r="T127" s="29">
        <v>5.89</v>
      </c>
      <c r="U127" s="56">
        <v>13</v>
      </c>
      <c r="V127" s="56">
        <v>66</v>
      </c>
      <c r="W127" s="36">
        <v>0.3779</v>
      </c>
      <c r="X127" s="32">
        <v>2.8888</v>
      </c>
      <c r="Y127" s="32">
        <v>0.0022</v>
      </c>
      <c r="Z127" s="32">
        <v>0.8234</v>
      </c>
      <c r="AA127" s="10">
        <v>-4.615687394736542</v>
      </c>
      <c r="AB127" s="29">
        <f t="shared" si="21"/>
        <v>6.122999999999999</v>
      </c>
      <c r="AC127" s="75">
        <f t="shared" si="22"/>
        <v>0.9464285714285714</v>
      </c>
      <c r="AD127" s="75">
        <f t="shared" si="23"/>
        <v>0.6145454545454545</v>
      </c>
      <c r="AE127" s="75">
        <f t="shared" si="24"/>
        <v>2.2222222222222223</v>
      </c>
      <c r="AF127" s="75">
        <f t="shared" si="25"/>
        <v>264</v>
      </c>
      <c r="AG127" s="75">
        <f t="shared" si="26"/>
        <v>261.07142857142856</v>
      </c>
      <c r="AH127" s="75">
        <f t="shared" si="27"/>
        <v>176.2857142857143</v>
      </c>
      <c r="AI127" s="75">
        <f t="shared" si="28"/>
        <v>18.29032258064516</v>
      </c>
      <c r="AJ127" s="75">
        <f t="shared" si="29"/>
        <v>35.38461538461538</v>
      </c>
      <c r="AK127" s="75">
        <f t="shared" si="30"/>
        <v>32.5</v>
      </c>
      <c r="AL127" s="75">
        <f t="shared" si="31"/>
        <v>71.66666666666667</v>
      </c>
      <c r="AM127" s="75">
        <f t="shared" si="32"/>
        <v>333.9130434782608</v>
      </c>
      <c r="AN127" s="75">
        <f t="shared" si="33"/>
        <v>156.875</v>
      </c>
      <c r="AO127" s="75">
        <f t="shared" si="34"/>
        <v>273.4285714285714</v>
      </c>
      <c r="AP127" s="75">
        <f t="shared" si="42"/>
        <v>36.57096774193549</v>
      </c>
      <c r="AQ127" s="75">
        <f t="shared" si="43"/>
        <v>180.54999999999998</v>
      </c>
      <c r="AR127" s="75">
        <f t="shared" si="44"/>
        <v>0.06984126984126986</v>
      </c>
      <c r="AS127" s="75">
        <f t="shared" si="45"/>
        <v>25.335384615384616</v>
      </c>
      <c r="AT127" s="31">
        <f t="shared" si="35"/>
        <v>1.288249551693135</v>
      </c>
      <c r="AU127" s="31">
        <f t="shared" si="36"/>
        <v>437.3571428571429</v>
      </c>
      <c r="AV127" s="27">
        <f t="shared" si="41"/>
        <v>734.5357541009714</v>
      </c>
      <c r="AW127" s="27">
        <f t="shared" si="37"/>
        <v>606.5892857142858</v>
      </c>
      <c r="AX127" s="27">
        <f t="shared" si="38"/>
        <v>1.210927676106285</v>
      </c>
      <c r="AY127" s="27">
        <f t="shared" si="39"/>
        <v>-133.12496018474292</v>
      </c>
      <c r="AZ127" s="27">
        <f t="shared" si="40"/>
        <v>1.2212075780291671</v>
      </c>
    </row>
    <row r="128" spans="1:52" ht="12.75">
      <c r="A128" s="3" t="s">
        <v>108</v>
      </c>
      <c r="B128" s="4">
        <v>35318</v>
      </c>
      <c r="C128" s="52" t="s">
        <v>26</v>
      </c>
      <c r="D128" s="4">
        <v>35325</v>
      </c>
      <c r="E128" s="3">
        <v>545952</v>
      </c>
      <c r="F128" s="3">
        <v>350</v>
      </c>
      <c r="G128" s="29">
        <v>0.0127</v>
      </c>
      <c r="H128" s="29">
        <v>0.0123</v>
      </c>
      <c r="I128" s="32">
        <v>0.02</v>
      </c>
      <c r="J128" s="32">
        <v>0.538</v>
      </c>
      <c r="K128" s="29">
        <v>0.863</v>
      </c>
      <c r="L128" s="29">
        <v>1.257</v>
      </c>
      <c r="M128" s="29">
        <v>0.015</v>
      </c>
      <c r="N128" s="29">
        <v>1.14</v>
      </c>
      <c r="O128" s="29">
        <v>1.34</v>
      </c>
      <c r="P128" s="29">
        <v>3.33</v>
      </c>
      <c r="Q128" s="29">
        <v>28.01</v>
      </c>
      <c r="R128" s="29">
        <v>3.64</v>
      </c>
      <c r="S128" s="29">
        <v>45.3</v>
      </c>
      <c r="T128" s="29">
        <v>5.2</v>
      </c>
      <c r="U128" s="56">
        <v>14</v>
      </c>
      <c r="V128" s="56">
        <v>139</v>
      </c>
      <c r="W128" s="36">
        <v>0.1124</v>
      </c>
      <c r="X128" s="32">
        <v>4.0333</v>
      </c>
      <c r="Y128" s="29">
        <v>0.002</v>
      </c>
      <c r="Z128" s="32">
        <v>0.6378</v>
      </c>
      <c r="AA128" s="10">
        <v>-6.849246957538887</v>
      </c>
      <c r="AB128" s="29">
        <f t="shared" si="21"/>
        <v>2.12</v>
      </c>
      <c r="AC128" s="75">
        <f t="shared" si="22"/>
        <v>0.45357142857142857</v>
      </c>
      <c r="AD128" s="75">
        <f t="shared" si="23"/>
        <v>0.44727272727272727</v>
      </c>
      <c r="AE128" s="75">
        <f t="shared" si="24"/>
        <v>2.2222222222222223</v>
      </c>
      <c r="AF128" s="75">
        <f t="shared" si="25"/>
        <v>76.85714285714286</v>
      </c>
      <c r="AG128" s="75">
        <f t="shared" si="26"/>
        <v>61.642857142857146</v>
      </c>
      <c r="AH128" s="75">
        <f t="shared" si="27"/>
        <v>89.78571428571428</v>
      </c>
      <c r="AI128" s="75">
        <f t="shared" si="28"/>
        <v>1.4516129032258063</v>
      </c>
      <c r="AJ128" s="75">
        <f t="shared" si="29"/>
        <v>29.230769230769226</v>
      </c>
      <c r="AK128" s="75">
        <f t="shared" si="30"/>
        <v>67</v>
      </c>
      <c r="AL128" s="75">
        <f t="shared" si="31"/>
        <v>277.5</v>
      </c>
      <c r="AM128" s="75">
        <f t="shared" si="32"/>
        <v>1217.8260869565217</v>
      </c>
      <c r="AN128" s="75">
        <f t="shared" si="33"/>
        <v>227.5</v>
      </c>
      <c r="AO128" s="75">
        <f t="shared" si="34"/>
        <v>1294.2857142857142</v>
      </c>
      <c r="AP128" s="75">
        <f t="shared" si="42"/>
        <v>10.87741935483871</v>
      </c>
      <c r="AQ128" s="75">
        <f t="shared" si="43"/>
        <v>252.08124999999998</v>
      </c>
      <c r="AR128" s="75">
        <f t="shared" si="44"/>
        <v>0.06349206349206349</v>
      </c>
      <c r="AS128" s="75">
        <f t="shared" si="45"/>
        <v>19.624615384615385</v>
      </c>
      <c r="AT128" s="31">
        <f t="shared" si="35"/>
        <v>6.309573444801931</v>
      </c>
      <c r="AU128" s="31">
        <f t="shared" si="36"/>
        <v>151.42857142857142</v>
      </c>
      <c r="AV128" s="27">
        <f t="shared" si="41"/>
        <v>1653.1997133301481</v>
      </c>
      <c r="AW128" s="27">
        <f t="shared" si="37"/>
        <v>1611.5714285714284</v>
      </c>
      <c r="AX128" s="27">
        <f t="shared" si="38"/>
        <v>1.025830865465033</v>
      </c>
      <c r="AY128" s="27">
        <f t="shared" si="39"/>
        <v>-20.01457238413741</v>
      </c>
      <c r="AZ128" s="27">
        <f t="shared" si="40"/>
        <v>0.9409252327478645</v>
      </c>
    </row>
    <row r="129" spans="1:52" s="18" customFormat="1" ht="12.75">
      <c r="A129" s="19" t="s">
        <v>109</v>
      </c>
      <c r="B129" s="81">
        <v>35325</v>
      </c>
      <c r="C129" s="22" t="s">
        <v>26</v>
      </c>
      <c r="D129" s="81">
        <v>35332</v>
      </c>
      <c r="E129" s="19">
        <v>545953</v>
      </c>
      <c r="F129" s="19">
        <v>280</v>
      </c>
      <c r="G129" s="82"/>
      <c r="H129" s="35">
        <v>0.199</v>
      </c>
      <c r="I129" s="35">
        <v>0.433</v>
      </c>
      <c r="J129" s="35">
        <v>0.589</v>
      </c>
      <c r="K129" s="35">
        <v>9.77</v>
      </c>
      <c r="L129" s="35">
        <v>6</v>
      </c>
      <c r="M129" s="35">
        <v>0.101</v>
      </c>
      <c r="N129" s="35">
        <v>5.03</v>
      </c>
      <c r="O129" s="35">
        <v>20.41</v>
      </c>
      <c r="P129" s="35">
        <v>12.5</v>
      </c>
      <c r="Q129" s="82"/>
      <c r="R129" s="82"/>
      <c r="S129" s="35">
        <v>99.06</v>
      </c>
      <c r="T129" s="35">
        <v>4.029</v>
      </c>
      <c r="U129" s="83">
        <v>14</v>
      </c>
      <c r="V129" s="84"/>
      <c r="W129" s="36">
        <v>0.1758</v>
      </c>
      <c r="X129" s="37"/>
      <c r="Y129" s="36">
        <v>0.0227</v>
      </c>
      <c r="Z129" s="36">
        <v>2.7087</v>
      </c>
      <c r="AA129" s="85">
        <v>-5.325435556473877</v>
      </c>
      <c r="AB129" s="29">
        <f t="shared" si="21"/>
        <v>15.77</v>
      </c>
      <c r="AC129" s="76"/>
      <c r="AD129" s="75">
        <f t="shared" si="23"/>
        <v>7.236363636363637</v>
      </c>
      <c r="AE129" s="75">
        <f t="shared" si="24"/>
        <v>48.111111111111114</v>
      </c>
      <c r="AF129" s="75">
        <f t="shared" si="25"/>
        <v>84.14285714285714</v>
      </c>
      <c r="AG129" s="75">
        <f t="shared" si="26"/>
        <v>697.8571428571429</v>
      </c>
      <c r="AH129" s="75">
        <f t="shared" si="27"/>
        <v>428.57142857142856</v>
      </c>
      <c r="AI129" s="75">
        <f t="shared" si="28"/>
        <v>9.774193548387096</v>
      </c>
      <c r="AJ129" s="75">
        <f t="shared" si="29"/>
        <v>128.974358974359</v>
      </c>
      <c r="AK129" s="75">
        <f t="shared" si="30"/>
        <v>1020.5</v>
      </c>
      <c r="AL129" s="75">
        <f t="shared" si="31"/>
        <v>1041.6666666666667</v>
      </c>
      <c r="AM129" s="76"/>
      <c r="AN129" s="76"/>
      <c r="AO129" s="75">
        <f t="shared" si="34"/>
        <v>2830.2857142857147</v>
      </c>
      <c r="AP129" s="75">
        <f t="shared" si="42"/>
        <v>17.012903225806454</v>
      </c>
      <c r="AQ129" s="76"/>
      <c r="AR129" s="75">
        <f t="shared" si="44"/>
        <v>0.7206349206349206</v>
      </c>
      <c r="AS129" s="75">
        <f t="shared" si="45"/>
        <v>83.34461538461538</v>
      </c>
      <c r="AT129" s="31">
        <f t="shared" si="35"/>
        <v>93.54056741475524</v>
      </c>
      <c r="AU129" s="31">
        <f t="shared" si="36"/>
        <v>1126.4285714285716</v>
      </c>
      <c r="AV129" s="27"/>
      <c r="AW129" s="27"/>
      <c r="AX129" s="27"/>
      <c r="AY129" s="27"/>
      <c r="AZ129" s="27"/>
    </row>
    <row r="130" spans="1:52" ht="12.75">
      <c r="A130" s="3" t="s">
        <v>110</v>
      </c>
      <c r="B130" s="4">
        <v>35332</v>
      </c>
      <c r="C130" s="52" t="s">
        <v>26</v>
      </c>
      <c r="D130" s="4">
        <v>35339</v>
      </c>
      <c r="E130" s="3">
        <v>545954</v>
      </c>
      <c r="F130" s="3">
        <v>2130</v>
      </c>
      <c r="G130" s="29">
        <v>0.0181</v>
      </c>
      <c r="H130" s="29">
        <v>0.0108</v>
      </c>
      <c r="I130" s="32">
        <v>0.0395</v>
      </c>
      <c r="J130" s="32">
        <v>0.353</v>
      </c>
      <c r="K130" s="29">
        <v>0.199</v>
      </c>
      <c r="L130" s="29">
        <v>0.279</v>
      </c>
      <c r="M130" s="29">
        <v>0.011</v>
      </c>
      <c r="N130" s="29">
        <v>1.69</v>
      </c>
      <c r="O130" s="29">
        <v>2.04</v>
      </c>
      <c r="P130" s="29">
        <v>5.92</v>
      </c>
      <c r="Q130" s="29">
        <v>49.49</v>
      </c>
      <c r="R130" s="29">
        <v>4.51</v>
      </c>
      <c r="S130" s="29">
        <v>78.28</v>
      </c>
      <c r="T130" s="29">
        <v>4.946</v>
      </c>
      <c r="U130" s="56">
        <v>14</v>
      </c>
      <c r="V130" s="56">
        <v>252</v>
      </c>
      <c r="W130" s="32">
        <v>0.1759</v>
      </c>
      <c r="X130" s="32">
        <v>5.0081</v>
      </c>
      <c r="Y130" s="29">
        <v>0.002</v>
      </c>
      <c r="Z130" s="32">
        <v>0.6293</v>
      </c>
      <c r="AA130" s="10">
        <v>-6.675325374684169</v>
      </c>
      <c r="AB130" s="29">
        <f t="shared" si="21"/>
        <v>0.47800000000000004</v>
      </c>
      <c r="AC130" s="75">
        <f t="shared" si="22"/>
        <v>0.6464285714285715</v>
      </c>
      <c r="AD130" s="75">
        <f t="shared" si="23"/>
        <v>0.3927272727272727</v>
      </c>
      <c r="AE130" s="75">
        <f t="shared" si="24"/>
        <v>4.388888888888889</v>
      </c>
      <c r="AF130" s="75">
        <f t="shared" si="25"/>
        <v>50.42857142857142</v>
      </c>
      <c r="AG130" s="75">
        <f t="shared" si="26"/>
        <v>14.214285714285715</v>
      </c>
      <c r="AH130" s="75">
        <f t="shared" si="27"/>
        <v>19.92857142857143</v>
      </c>
      <c r="AI130" s="75">
        <f t="shared" si="28"/>
        <v>1.064516129032258</v>
      </c>
      <c r="AJ130" s="75">
        <f t="shared" si="29"/>
        <v>43.333333333333336</v>
      </c>
      <c r="AK130" s="75">
        <f t="shared" si="30"/>
        <v>102.00000000000001</v>
      </c>
      <c r="AL130" s="75">
        <f t="shared" si="31"/>
        <v>493.33333333333337</v>
      </c>
      <c r="AM130" s="75">
        <f t="shared" si="32"/>
        <v>2151.7391304347825</v>
      </c>
      <c r="AN130" s="75">
        <f t="shared" si="33"/>
        <v>281.875</v>
      </c>
      <c r="AO130" s="75">
        <f t="shared" si="34"/>
        <v>2236.5714285714284</v>
      </c>
      <c r="AP130" s="75">
        <f t="shared" si="42"/>
        <v>17.02258064516129</v>
      </c>
      <c r="AQ130" s="75">
        <f t="shared" si="43"/>
        <v>313.00624999999997</v>
      </c>
      <c r="AR130" s="75">
        <f t="shared" si="44"/>
        <v>0.06349206349206349</v>
      </c>
      <c r="AS130" s="75">
        <f t="shared" si="45"/>
        <v>19.363076923076925</v>
      </c>
      <c r="AT130" s="31">
        <f t="shared" si="35"/>
        <v>11.324003632355579</v>
      </c>
      <c r="AU130" s="31">
        <f t="shared" si="36"/>
        <v>34.142857142857146</v>
      </c>
      <c r="AV130" s="27">
        <f t="shared" si="41"/>
        <v>2804.620082815735</v>
      </c>
      <c r="AW130" s="27">
        <f t="shared" si="37"/>
        <v>2538.375</v>
      </c>
      <c r="AX130" s="27">
        <f t="shared" si="38"/>
        <v>1.1048880022911252</v>
      </c>
      <c r="AY130" s="27">
        <f t="shared" si="39"/>
        <v>252.03079710144902</v>
      </c>
      <c r="AZ130" s="27">
        <f t="shared" si="40"/>
        <v>0.9620703827953168</v>
      </c>
    </row>
    <row r="131" spans="1:52" ht="12.75">
      <c r="A131" s="3" t="s">
        <v>111</v>
      </c>
      <c r="B131" s="4">
        <v>35339</v>
      </c>
      <c r="C131" s="52" t="s">
        <v>26</v>
      </c>
      <c r="D131" s="4">
        <v>35346</v>
      </c>
      <c r="E131" s="3">
        <v>545955</v>
      </c>
      <c r="F131" s="3">
        <v>3850</v>
      </c>
      <c r="G131" s="8">
        <v>0.006</v>
      </c>
      <c r="H131" s="82"/>
      <c r="I131" s="32">
        <v>0.02</v>
      </c>
      <c r="J131" s="32">
        <v>0.135</v>
      </c>
      <c r="K131" s="29">
        <v>0.049</v>
      </c>
      <c r="L131" s="29">
        <v>0.139</v>
      </c>
      <c r="M131" s="29">
        <v>0.007</v>
      </c>
      <c r="N131" s="29">
        <v>0.4</v>
      </c>
      <c r="O131" s="29">
        <v>0.53</v>
      </c>
      <c r="P131" s="29">
        <v>1.47</v>
      </c>
      <c r="Q131" s="29">
        <v>11.91</v>
      </c>
      <c r="R131" s="29">
        <v>1.24</v>
      </c>
      <c r="S131" s="29">
        <v>19.94</v>
      </c>
      <c r="T131" s="29">
        <v>5.36</v>
      </c>
      <c r="U131" s="56">
        <v>14</v>
      </c>
      <c r="V131" s="56">
        <v>63</v>
      </c>
      <c r="W131" s="32">
        <v>0.0606</v>
      </c>
      <c r="X131" s="32">
        <v>1.3633</v>
      </c>
      <c r="Y131" s="29">
        <v>0.002</v>
      </c>
      <c r="Z131" s="32">
        <v>0.31</v>
      </c>
      <c r="AA131" s="10">
        <v>-6.991682903401839</v>
      </c>
      <c r="AB131" s="29">
        <f t="shared" si="21"/>
        <v>0.188</v>
      </c>
      <c r="AC131" s="75">
        <f t="shared" si="22"/>
        <v>0.2142857142857143</v>
      </c>
      <c r="AD131" s="76"/>
      <c r="AE131" s="75">
        <f t="shared" si="24"/>
        <v>2.2222222222222223</v>
      </c>
      <c r="AF131" s="75">
        <f t="shared" si="25"/>
        <v>19.28571428571429</v>
      </c>
      <c r="AG131" s="75">
        <f t="shared" si="26"/>
        <v>3.5</v>
      </c>
      <c r="AH131" s="75">
        <f t="shared" si="27"/>
        <v>9.928571428571429</v>
      </c>
      <c r="AI131" s="75">
        <f t="shared" si="28"/>
        <v>0.6774193548387097</v>
      </c>
      <c r="AJ131" s="75">
        <f t="shared" si="29"/>
        <v>10.256410256410257</v>
      </c>
      <c r="AK131" s="75">
        <f t="shared" si="30"/>
        <v>26.500000000000004</v>
      </c>
      <c r="AL131" s="75">
        <f t="shared" si="31"/>
        <v>122.5</v>
      </c>
      <c r="AM131" s="75">
        <f t="shared" si="32"/>
        <v>517.8260869565217</v>
      </c>
      <c r="AN131" s="75">
        <f t="shared" si="33"/>
        <v>77.5</v>
      </c>
      <c r="AO131" s="75">
        <f t="shared" si="34"/>
        <v>569.7142857142858</v>
      </c>
      <c r="AP131" s="75">
        <f t="shared" si="42"/>
        <v>5.864516129032257</v>
      </c>
      <c r="AQ131" s="75">
        <f t="shared" si="43"/>
        <v>85.20625</v>
      </c>
      <c r="AR131" s="75">
        <f t="shared" si="44"/>
        <v>0.06349206349206349</v>
      </c>
      <c r="AS131" s="75">
        <f t="shared" si="45"/>
        <v>9.538461538461538</v>
      </c>
      <c r="AT131" s="31">
        <f t="shared" si="35"/>
        <v>4.3651583224016575</v>
      </c>
      <c r="AU131" s="31">
        <f t="shared" si="36"/>
        <v>13.428571428571429</v>
      </c>
      <c r="AV131" s="27">
        <f t="shared" si="41"/>
        <v>680.582497212932</v>
      </c>
      <c r="AW131" s="27">
        <f t="shared" si="37"/>
        <v>657.1428571428572</v>
      </c>
      <c r="AX131" s="27">
        <f t="shared" si="38"/>
        <v>1.03566901749794</v>
      </c>
      <c r="AY131" s="27">
        <f t="shared" si="39"/>
        <v>19.9396400700748</v>
      </c>
      <c r="AZ131" s="27">
        <f t="shared" si="40"/>
        <v>0.9089224194322096</v>
      </c>
    </row>
    <row r="132" spans="1:52" ht="12.75">
      <c r="A132" s="3" t="s">
        <v>112</v>
      </c>
      <c r="B132" s="4">
        <v>35346</v>
      </c>
      <c r="C132" s="52" t="s">
        <v>26</v>
      </c>
      <c r="D132" s="4">
        <v>35353</v>
      </c>
      <c r="E132" s="3">
        <v>549903</v>
      </c>
      <c r="F132" s="3">
        <v>2750</v>
      </c>
      <c r="G132" s="29">
        <v>0.0134</v>
      </c>
      <c r="H132" s="29">
        <v>0.0117</v>
      </c>
      <c r="I132" s="32">
        <v>0.0428</v>
      </c>
      <c r="J132" s="32">
        <v>0.158</v>
      </c>
      <c r="K132" s="29">
        <v>0.346</v>
      </c>
      <c r="L132" s="29">
        <v>1.438</v>
      </c>
      <c r="M132" s="29">
        <v>0.005</v>
      </c>
      <c r="N132" s="29">
        <v>0.469</v>
      </c>
      <c r="O132" s="29">
        <v>1.521</v>
      </c>
      <c r="P132" s="29">
        <v>1.412</v>
      </c>
      <c r="Q132" s="29">
        <v>10.54</v>
      </c>
      <c r="R132" s="29">
        <v>1.65</v>
      </c>
      <c r="S132" s="29">
        <v>16.9</v>
      </c>
      <c r="T132" s="29">
        <v>4.789</v>
      </c>
      <c r="U132" s="56">
        <v>14</v>
      </c>
      <c r="V132" s="56">
        <v>67</v>
      </c>
      <c r="W132" s="32">
        <v>0.0803</v>
      </c>
      <c r="X132" s="32">
        <v>1.7142</v>
      </c>
      <c r="Y132" s="32">
        <v>0.002</v>
      </c>
      <c r="Z132" s="32">
        <v>0.4029</v>
      </c>
      <c r="AA132" s="10">
        <v>-10.446553979343925</v>
      </c>
      <c r="AB132" s="29">
        <f t="shared" si="21"/>
        <v>1.7839999999999998</v>
      </c>
      <c r="AC132" s="75">
        <f t="shared" si="22"/>
        <v>0.4785714285714286</v>
      </c>
      <c r="AD132" s="75">
        <f t="shared" si="23"/>
        <v>0.4254545454545455</v>
      </c>
      <c r="AE132" s="75">
        <f t="shared" si="24"/>
        <v>4.7555555555555555</v>
      </c>
      <c r="AF132" s="75">
        <f t="shared" si="25"/>
        <v>22.571428571428573</v>
      </c>
      <c r="AG132" s="75">
        <f t="shared" si="26"/>
        <v>24.71428571428571</v>
      </c>
      <c r="AH132" s="75">
        <f t="shared" si="27"/>
        <v>102.71428571428572</v>
      </c>
      <c r="AI132" s="75">
        <f t="shared" si="28"/>
        <v>0.4838709677419355</v>
      </c>
      <c r="AJ132" s="75">
        <f t="shared" si="29"/>
        <v>12.025641025641024</v>
      </c>
      <c r="AK132" s="75">
        <f t="shared" si="30"/>
        <v>76.05</v>
      </c>
      <c r="AL132" s="75">
        <f t="shared" si="31"/>
        <v>117.66666666666666</v>
      </c>
      <c r="AM132" s="75">
        <f t="shared" si="32"/>
        <v>458.2608695652173</v>
      </c>
      <c r="AN132" s="75">
        <f t="shared" si="33"/>
        <v>103.125</v>
      </c>
      <c r="AO132" s="75">
        <f t="shared" si="34"/>
        <v>482.85714285714283</v>
      </c>
      <c r="AP132" s="75">
        <f t="shared" si="42"/>
        <v>7.7709677419354835</v>
      </c>
      <c r="AQ132" s="75">
        <f t="shared" si="43"/>
        <v>107.1375</v>
      </c>
      <c r="AR132" s="75">
        <f t="shared" si="44"/>
        <v>0.06349206349206349</v>
      </c>
      <c r="AS132" s="75">
        <f t="shared" si="45"/>
        <v>12.396923076923077</v>
      </c>
      <c r="AT132" s="31">
        <f t="shared" si="35"/>
        <v>16.255487557504857</v>
      </c>
      <c r="AU132" s="31">
        <f t="shared" si="36"/>
        <v>127.42857142857143</v>
      </c>
      <c r="AV132" s="27">
        <f t="shared" si="41"/>
        <v>688.7174629718107</v>
      </c>
      <c r="AW132" s="27">
        <f t="shared" si="37"/>
        <v>688.6964285714286</v>
      </c>
      <c r="AX132" s="27">
        <f t="shared" si="38"/>
        <v>1.0000305423398606</v>
      </c>
      <c r="AY132" s="27">
        <f t="shared" si="39"/>
        <v>-24.693251313903488</v>
      </c>
      <c r="AZ132" s="27">
        <f t="shared" si="40"/>
        <v>0.9490609724723436</v>
      </c>
    </row>
    <row r="133" spans="1:52" ht="12.75">
      <c r="A133" s="3" t="s">
        <v>113</v>
      </c>
      <c r="B133" s="4">
        <v>35353</v>
      </c>
      <c r="C133" s="52" t="s">
        <v>26</v>
      </c>
      <c r="D133" s="4">
        <v>35360</v>
      </c>
      <c r="E133" s="3">
        <v>549904</v>
      </c>
      <c r="F133" s="3">
        <v>1950</v>
      </c>
      <c r="G133" s="29">
        <v>0.0364</v>
      </c>
      <c r="H133" s="29">
        <v>0.0085</v>
      </c>
      <c r="I133" s="32">
        <v>0.0499</v>
      </c>
      <c r="J133" s="32">
        <v>0.318</v>
      </c>
      <c r="K133" s="29">
        <v>0.213</v>
      </c>
      <c r="L133" s="29">
        <v>0.839</v>
      </c>
      <c r="M133" s="29">
        <v>0.005</v>
      </c>
      <c r="N133" s="29">
        <v>1.85</v>
      </c>
      <c r="O133" s="29">
        <v>2.1</v>
      </c>
      <c r="P133" s="29">
        <v>6.18</v>
      </c>
      <c r="Q133" s="29">
        <v>52.54</v>
      </c>
      <c r="R133" s="29">
        <v>4.91</v>
      </c>
      <c r="S133" s="29">
        <v>87.8</v>
      </c>
      <c r="T133" s="29">
        <v>4.499</v>
      </c>
      <c r="U133" s="56">
        <v>15</v>
      </c>
      <c r="V133" s="56">
        <v>256</v>
      </c>
      <c r="W133" s="32">
        <v>0.0629</v>
      </c>
      <c r="X133" s="32">
        <v>5.0519</v>
      </c>
      <c r="Y133" s="32">
        <v>0.0029</v>
      </c>
      <c r="Z133" s="32">
        <v>0.6531</v>
      </c>
      <c r="AA133" s="10">
        <v>-8.241169541329906</v>
      </c>
      <c r="AB133" s="29">
        <f t="shared" si="21"/>
        <v>1.052</v>
      </c>
      <c r="AC133" s="75">
        <f t="shared" si="22"/>
        <v>1.3000000000000003</v>
      </c>
      <c r="AD133" s="75">
        <f t="shared" si="23"/>
        <v>0.3090909090909091</v>
      </c>
      <c r="AE133" s="75">
        <f t="shared" si="24"/>
        <v>5.544444444444444</v>
      </c>
      <c r="AF133" s="75">
        <f t="shared" si="25"/>
        <v>45.42857142857143</v>
      </c>
      <c r="AG133" s="75">
        <f t="shared" si="26"/>
        <v>15.214285714285714</v>
      </c>
      <c r="AH133" s="75">
        <f t="shared" si="27"/>
        <v>59.92857142857143</v>
      </c>
      <c r="AI133" s="75">
        <f t="shared" si="28"/>
        <v>0.4838709677419355</v>
      </c>
      <c r="AJ133" s="75">
        <f t="shared" si="29"/>
        <v>47.43589743589744</v>
      </c>
      <c r="AK133" s="75">
        <f t="shared" si="30"/>
        <v>105.00000000000001</v>
      </c>
      <c r="AL133" s="75">
        <f t="shared" si="31"/>
        <v>515</v>
      </c>
      <c r="AM133" s="75">
        <f t="shared" si="32"/>
        <v>2284.3478260869565</v>
      </c>
      <c r="AN133" s="75">
        <f t="shared" si="33"/>
        <v>306.875</v>
      </c>
      <c r="AO133" s="75">
        <f t="shared" si="34"/>
        <v>2508.5714285714284</v>
      </c>
      <c r="AP133" s="75">
        <f t="shared" si="42"/>
        <v>6.087096774193548</v>
      </c>
      <c r="AQ133" s="75">
        <f t="shared" si="43"/>
        <v>315.74375</v>
      </c>
      <c r="AR133" s="75">
        <f t="shared" si="44"/>
        <v>0.09206349206349206</v>
      </c>
      <c r="AS133" s="75">
        <f t="shared" si="45"/>
        <v>20.095384615384617</v>
      </c>
      <c r="AT133" s="31">
        <f t="shared" si="35"/>
        <v>31.695674630434944</v>
      </c>
      <c r="AU133" s="31">
        <f t="shared" si="36"/>
        <v>75.14285714285714</v>
      </c>
      <c r="AV133" s="27">
        <f t="shared" si="41"/>
        <v>2966.9980092371397</v>
      </c>
      <c r="AW133" s="27">
        <f t="shared" si="37"/>
        <v>2875.375</v>
      </c>
      <c r="AX133" s="27">
        <f t="shared" si="38"/>
        <v>1.0318647165107646</v>
      </c>
      <c r="AY133" s="27">
        <f t="shared" si="39"/>
        <v>76.40872352285396</v>
      </c>
      <c r="AZ133" s="27">
        <f t="shared" si="40"/>
        <v>0.9106170149549372</v>
      </c>
    </row>
    <row r="134" spans="1:52" ht="12.75">
      <c r="A134" s="3" t="s">
        <v>114</v>
      </c>
      <c r="B134" s="4">
        <v>35360</v>
      </c>
      <c r="C134" s="52" t="s">
        <v>26</v>
      </c>
      <c r="D134" s="4">
        <v>35367</v>
      </c>
      <c r="E134" s="3">
        <v>549905</v>
      </c>
      <c r="F134" s="3">
        <v>6200</v>
      </c>
      <c r="G134" s="8">
        <v>0.006</v>
      </c>
      <c r="H134" s="29">
        <v>0.0024</v>
      </c>
      <c r="I134" s="32">
        <v>0.0214</v>
      </c>
      <c r="J134" s="32">
        <v>0.03</v>
      </c>
      <c r="K134" s="29">
        <v>0.185</v>
      </c>
      <c r="L134" s="29">
        <v>0.253</v>
      </c>
      <c r="M134" s="29">
        <v>0.005</v>
      </c>
      <c r="N134" s="29">
        <v>0.291</v>
      </c>
      <c r="O134" s="29">
        <v>0.397</v>
      </c>
      <c r="P134" s="29">
        <v>1.094</v>
      </c>
      <c r="Q134" s="29">
        <v>9.47</v>
      </c>
      <c r="R134" s="29">
        <v>1.2</v>
      </c>
      <c r="S134" s="29">
        <v>15.7</v>
      </c>
      <c r="T134" s="29">
        <v>4.812</v>
      </c>
      <c r="U134" s="56">
        <v>15</v>
      </c>
      <c r="V134" s="56">
        <v>55</v>
      </c>
      <c r="W134" s="32">
        <v>0.1036</v>
      </c>
      <c r="X134" s="32">
        <v>1.2332</v>
      </c>
      <c r="Y134" s="29">
        <v>0.002</v>
      </c>
      <c r="Z134" s="32">
        <v>0.2357</v>
      </c>
      <c r="AA134" s="10">
        <v>-7.777483668843244</v>
      </c>
      <c r="AB134" s="29">
        <f t="shared" si="21"/>
        <v>0.438</v>
      </c>
      <c r="AC134" s="75">
        <f t="shared" si="22"/>
        <v>0.2142857142857143</v>
      </c>
      <c r="AD134" s="75">
        <f t="shared" si="23"/>
        <v>0.08727272727272727</v>
      </c>
      <c r="AE134" s="75">
        <f t="shared" si="24"/>
        <v>2.3777777777777778</v>
      </c>
      <c r="AF134" s="75">
        <f t="shared" si="25"/>
        <v>4.285714285714286</v>
      </c>
      <c r="AG134" s="75">
        <f t="shared" si="26"/>
        <v>13.214285714285715</v>
      </c>
      <c r="AH134" s="75">
        <f t="shared" si="27"/>
        <v>18.071428571428573</v>
      </c>
      <c r="AI134" s="75">
        <f t="shared" si="28"/>
        <v>0.4838709677419355</v>
      </c>
      <c r="AJ134" s="75">
        <f t="shared" si="29"/>
        <v>7.461538461538462</v>
      </c>
      <c r="AK134" s="75">
        <f t="shared" si="30"/>
        <v>19.849999999999998</v>
      </c>
      <c r="AL134" s="75">
        <f t="shared" si="31"/>
        <v>91.16666666666667</v>
      </c>
      <c r="AM134" s="75">
        <f t="shared" si="32"/>
        <v>411.7391304347827</v>
      </c>
      <c r="AN134" s="75">
        <f t="shared" si="33"/>
        <v>75</v>
      </c>
      <c r="AO134" s="75">
        <f t="shared" si="34"/>
        <v>448.57142857142856</v>
      </c>
      <c r="AP134" s="75">
        <f t="shared" si="42"/>
        <v>10.025806451612901</v>
      </c>
      <c r="AQ134" s="75">
        <f t="shared" si="43"/>
        <v>77.075</v>
      </c>
      <c r="AR134" s="75">
        <f t="shared" si="44"/>
        <v>0.06349206349206349</v>
      </c>
      <c r="AS134" s="75">
        <f t="shared" si="45"/>
        <v>7.252307692307692</v>
      </c>
      <c r="AT134" s="31">
        <f t="shared" si="35"/>
        <v>15.417004529495589</v>
      </c>
      <c r="AU134" s="31">
        <f t="shared" si="36"/>
        <v>31.28571428571429</v>
      </c>
      <c r="AV134" s="27">
        <f t="shared" si="41"/>
        <v>543.4316212772735</v>
      </c>
      <c r="AW134" s="27">
        <f t="shared" si="37"/>
        <v>541.6428571428571</v>
      </c>
      <c r="AX134" s="27">
        <f t="shared" si="38"/>
        <v>1.0033024789505247</v>
      </c>
      <c r="AY134" s="27">
        <f t="shared" si="39"/>
        <v>-11.425521579869269</v>
      </c>
      <c r="AZ134" s="27">
        <f t="shared" si="40"/>
        <v>0.9178897812240379</v>
      </c>
    </row>
    <row r="135" spans="1:52" ht="12.75">
      <c r="A135" s="3" t="s">
        <v>115</v>
      </c>
      <c r="B135" s="4">
        <v>35367</v>
      </c>
      <c r="C135" s="52" t="s">
        <v>26</v>
      </c>
      <c r="D135" s="4">
        <v>35374</v>
      </c>
      <c r="E135" s="3">
        <v>549906</v>
      </c>
      <c r="F135" s="3">
        <v>3800</v>
      </c>
      <c r="G135" s="8">
        <v>0.006</v>
      </c>
      <c r="H135" s="29">
        <v>0.0053</v>
      </c>
      <c r="I135" s="32">
        <v>0.0356</v>
      </c>
      <c r="J135" s="32">
        <v>0.107</v>
      </c>
      <c r="K135" s="29">
        <v>0.016</v>
      </c>
      <c r="L135" s="29">
        <v>0.108</v>
      </c>
      <c r="M135" s="29">
        <v>0.005</v>
      </c>
      <c r="N135" s="29">
        <v>0.492</v>
      </c>
      <c r="O135" s="29">
        <v>0.623</v>
      </c>
      <c r="P135" s="29">
        <v>1.777</v>
      </c>
      <c r="Q135" s="29">
        <v>14.53</v>
      </c>
      <c r="R135" s="29">
        <v>1.49</v>
      </c>
      <c r="S135" s="29">
        <v>25.1</v>
      </c>
      <c r="T135" s="29">
        <v>5.08</v>
      </c>
      <c r="U135" s="56">
        <v>15</v>
      </c>
      <c r="V135" s="56">
        <v>78</v>
      </c>
      <c r="W135" s="32">
        <v>0.1176</v>
      </c>
      <c r="X135" s="32">
        <v>1.4764</v>
      </c>
      <c r="Y135" s="29">
        <v>0.002</v>
      </c>
      <c r="Z135" s="32">
        <v>0.2993</v>
      </c>
      <c r="AA135" s="10">
        <v>-10.708604592002084</v>
      </c>
      <c r="AB135" s="29">
        <f t="shared" si="21"/>
        <v>0.124</v>
      </c>
      <c r="AC135" s="75">
        <f t="shared" si="22"/>
        <v>0.2142857142857143</v>
      </c>
      <c r="AD135" s="75">
        <f t="shared" si="23"/>
        <v>0.19272727272727272</v>
      </c>
      <c r="AE135" s="75">
        <f t="shared" si="24"/>
        <v>3.9555555555555557</v>
      </c>
      <c r="AF135" s="75">
        <f t="shared" si="25"/>
        <v>15.285714285714286</v>
      </c>
      <c r="AG135" s="75">
        <f t="shared" si="26"/>
        <v>1.142857142857143</v>
      </c>
      <c r="AH135" s="75">
        <f t="shared" si="27"/>
        <v>7.714285714285714</v>
      </c>
      <c r="AI135" s="75">
        <f t="shared" si="28"/>
        <v>0.4838709677419355</v>
      </c>
      <c r="AJ135" s="75">
        <f t="shared" si="29"/>
        <v>12.615384615384615</v>
      </c>
      <c r="AK135" s="75">
        <f t="shared" si="30"/>
        <v>31.150000000000002</v>
      </c>
      <c r="AL135" s="75">
        <f t="shared" si="31"/>
        <v>148.08333333333331</v>
      </c>
      <c r="AM135" s="75">
        <f t="shared" si="32"/>
        <v>631.7391304347826</v>
      </c>
      <c r="AN135" s="75">
        <f t="shared" si="33"/>
        <v>93.125</v>
      </c>
      <c r="AO135" s="75">
        <f t="shared" si="34"/>
        <v>717.1428571428572</v>
      </c>
      <c r="AP135" s="75">
        <f t="shared" si="42"/>
        <v>11.380645161290323</v>
      </c>
      <c r="AQ135" s="75">
        <f t="shared" si="43"/>
        <v>92.27499999999999</v>
      </c>
      <c r="AR135" s="75">
        <f t="shared" si="44"/>
        <v>0.06349206349206349</v>
      </c>
      <c r="AS135" s="75">
        <f t="shared" si="45"/>
        <v>9.20923076923077</v>
      </c>
      <c r="AT135" s="31">
        <f t="shared" si="35"/>
        <v>8.31763771102671</v>
      </c>
      <c r="AU135" s="31">
        <f t="shared" si="36"/>
        <v>8.857142857142858</v>
      </c>
      <c r="AV135" s="27">
        <f t="shared" si="41"/>
        <v>824.7307055263577</v>
      </c>
      <c r="AW135" s="27">
        <f t="shared" si="37"/>
        <v>817.9821428571429</v>
      </c>
      <c r="AX135" s="27">
        <f t="shared" si="38"/>
        <v>1.0082502567178822</v>
      </c>
      <c r="AY135" s="27">
        <f t="shared" si="39"/>
        <v>5.605705526357724</v>
      </c>
      <c r="AZ135" s="27">
        <f t="shared" si="40"/>
        <v>0.8809111380564697</v>
      </c>
    </row>
    <row r="136" spans="1:52" ht="12.75">
      <c r="A136" s="3" t="s">
        <v>65</v>
      </c>
      <c r="B136" s="54">
        <v>35567</v>
      </c>
      <c r="C136" s="58" t="s">
        <v>26</v>
      </c>
      <c r="D136" s="54">
        <v>35574</v>
      </c>
      <c r="E136" s="3">
        <v>568849</v>
      </c>
      <c r="F136" s="3">
        <v>3900</v>
      </c>
      <c r="G136" s="29">
        <v>0.0479</v>
      </c>
      <c r="H136" s="29">
        <v>0.0045</v>
      </c>
      <c r="I136" s="32">
        <v>0.0236</v>
      </c>
      <c r="J136" s="32">
        <v>0.29</v>
      </c>
      <c r="K136" s="29">
        <v>0.635</v>
      </c>
      <c r="L136" s="29">
        <v>0.998</v>
      </c>
      <c r="M136" s="29">
        <v>0.005</v>
      </c>
      <c r="N136" s="29">
        <v>0.44</v>
      </c>
      <c r="O136" s="29">
        <v>0.697</v>
      </c>
      <c r="P136" s="29">
        <v>1.507</v>
      </c>
      <c r="Q136" s="29">
        <v>12.31</v>
      </c>
      <c r="R136" s="29">
        <v>2.23</v>
      </c>
      <c r="S136" s="29">
        <v>19.5</v>
      </c>
      <c r="T136" s="29">
        <v>4.228</v>
      </c>
      <c r="U136" s="56">
        <v>12</v>
      </c>
      <c r="V136" s="56">
        <v>100</v>
      </c>
      <c r="W136" s="29">
        <v>0.05</v>
      </c>
      <c r="X136" s="29">
        <v>2.629</v>
      </c>
      <c r="Y136" s="29">
        <v>0.0022</v>
      </c>
      <c r="Z136" s="29">
        <v>0.494</v>
      </c>
      <c r="AA136" s="29">
        <v>-5.703</v>
      </c>
      <c r="AB136" s="29">
        <f t="shared" si="21"/>
        <v>1.633</v>
      </c>
      <c r="AC136" s="75">
        <f t="shared" si="22"/>
        <v>1.7107142857142856</v>
      </c>
      <c r="AD136" s="75">
        <f t="shared" si="23"/>
        <v>0.16363636363636364</v>
      </c>
      <c r="AE136" s="75">
        <f t="shared" si="24"/>
        <v>2.6222222222222222</v>
      </c>
      <c r="AF136" s="75">
        <f t="shared" si="25"/>
        <v>41.42857142857142</v>
      </c>
      <c r="AG136" s="75">
        <f t="shared" si="26"/>
        <v>45.35714285714286</v>
      </c>
      <c r="AH136" s="75">
        <f t="shared" si="27"/>
        <v>71.28571428571429</v>
      </c>
      <c r="AI136" s="75">
        <f t="shared" si="28"/>
        <v>0.4838709677419355</v>
      </c>
      <c r="AJ136" s="75">
        <f t="shared" si="29"/>
        <v>11.282051282051283</v>
      </c>
      <c r="AK136" s="75">
        <f t="shared" si="30"/>
        <v>34.85</v>
      </c>
      <c r="AL136" s="75">
        <f t="shared" si="31"/>
        <v>125.58333333333333</v>
      </c>
      <c r="AM136" s="75">
        <f t="shared" si="32"/>
        <v>535.2173913043479</v>
      </c>
      <c r="AN136" s="75">
        <f t="shared" si="33"/>
        <v>139.375</v>
      </c>
      <c r="AO136" s="75">
        <f t="shared" si="34"/>
        <v>557.1428571428571</v>
      </c>
      <c r="AP136" s="75">
        <f t="shared" si="42"/>
        <v>4.838709677419355</v>
      </c>
      <c r="AQ136" s="75">
        <f t="shared" si="43"/>
        <v>164.3125</v>
      </c>
      <c r="AR136" s="75">
        <f t="shared" si="44"/>
        <v>0.06984126984126986</v>
      </c>
      <c r="AS136" s="75">
        <f t="shared" si="45"/>
        <v>15.2</v>
      </c>
      <c r="AT136" s="31">
        <f t="shared" si="35"/>
        <v>59.156163417547475</v>
      </c>
      <c r="AU136" s="31">
        <f t="shared" si="36"/>
        <v>116.64285714285715</v>
      </c>
      <c r="AV136" s="27">
        <f t="shared" si="41"/>
        <v>752.2899187768753</v>
      </c>
      <c r="AW136" s="27">
        <f t="shared" si="37"/>
        <v>767.8035714285713</v>
      </c>
      <c r="AX136" s="27">
        <f t="shared" si="38"/>
        <v>0.9797947636231603</v>
      </c>
      <c r="AY136" s="27">
        <f t="shared" si="39"/>
        <v>-60.87079550883891</v>
      </c>
      <c r="AZ136" s="27">
        <f t="shared" si="40"/>
        <v>0.9606465997770347</v>
      </c>
    </row>
    <row r="137" spans="1:52" ht="12.75">
      <c r="A137" s="3" t="s">
        <v>54</v>
      </c>
      <c r="B137" s="54">
        <v>35574</v>
      </c>
      <c r="C137" s="58" t="s">
        <v>26</v>
      </c>
      <c r="D137" s="54">
        <v>35582</v>
      </c>
      <c r="E137" s="3">
        <v>568850</v>
      </c>
      <c r="F137" s="3">
        <v>380</v>
      </c>
      <c r="G137" s="29">
        <v>0.153</v>
      </c>
      <c r="H137" s="29">
        <v>0.0249</v>
      </c>
      <c r="I137" s="32">
        <v>0.0485</v>
      </c>
      <c r="J137" s="32">
        <v>1.886</v>
      </c>
      <c r="K137" s="29">
        <v>1.399</v>
      </c>
      <c r="L137" s="29">
        <v>4.283</v>
      </c>
      <c r="M137" s="29">
        <v>0.029</v>
      </c>
      <c r="N137" s="29">
        <v>1.57</v>
      </c>
      <c r="O137" s="29">
        <v>3.217</v>
      </c>
      <c r="P137" s="29">
        <v>4.097</v>
      </c>
      <c r="Q137" s="29">
        <v>34.15</v>
      </c>
      <c r="R137" s="29">
        <v>4.98</v>
      </c>
      <c r="S137" s="29">
        <v>49.1</v>
      </c>
      <c r="T137" s="29">
        <v>4.149</v>
      </c>
      <c r="U137" s="56">
        <v>9</v>
      </c>
      <c r="V137" s="56">
        <v>214</v>
      </c>
      <c r="W137" s="29">
        <v>0.05</v>
      </c>
      <c r="X137" s="29">
        <v>5.321</v>
      </c>
      <c r="Y137" s="29">
        <v>0.0067</v>
      </c>
      <c r="Z137" s="29">
        <v>0.7277</v>
      </c>
      <c r="AA137" s="29">
        <v>-4.388</v>
      </c>
      <c r="AB137" s="29">
        <f aca="true" t="shared" si="46" ref="AB137:AB156">K137+L137</f>
        <v>5.682</v>
      </c>
      <c r="AC137" s="75">
        <f aca="true" t="shared" si="47" ref="AC137:AC156">$G137/56*2*1000</f>
        <v>5.464285714285714</v>
      </c>
      <c r="AD137" s="75">
        <f aca="true" t="shared" si="48" ref="AD137:AD156">$H137/55*2*1000</f>
        <v>0.9054545454545454</v>
      </c>
      <c r="AE137" s="75">
        <f aca="true" t="shared" si="49" ref="AE137:AE156">$I137/27*3*1000</f>
        <v>5.388888888888889</v>
      </c>
      <c r="AF137" s="75">
        <f aca="true" t="shared" si="50" ref="AF137:AF156">$J137/28*4*1000</f>
        <v>269.4285714285714</v>
      </c>
      <c r="AG137" s="75">
        <f aca="true" t="shared" si="51" ref="AG137:AG156">$K137/14*1*1000</f>
        <v>99.92857142857143</v>
      </c>
      <c r="AH137" s="75">
        <f aca="true" t="shared" si="52" ref="AH137:AH156">$L137/14*1*1000</f>
        <v>305.92857142857144</v>
      </c>
      <c r="AI137" s="75">
        <f aca="true" t="shared" si="53" ref="AI137:AI156">$M137/31*3*1000</f>
        <v>2.806451612903226</v>
      </c>
      <c r="AJ137" s="75">
        <f aca="true" t="shared" si="54" ref="AJ137:AJ156">$N137/39*1*1000</f>
        <v>40.25641025641026</v>
      </c>
      <c r="AK137" s="75">
        <f aca="true" t="shared" si="55" ref="AK137:AK156">$O137/40*2*1000</f>
        <v>160.85</v>
      </c>
      <c r="AL137" s="75">
        <f aca="true" t="shared" si="56" ref="AL137:AL156">$P137/24*2*1000</f>
        <v>341.4166666666667</v>
      </c>
      <c r="AM137" s="75">
        <f aca="true" t="shared" si="57" ref="AM137:AM156">$Q137/23*1*1000</f>
        <v>1484.7826086956522</v>
      </c>
      <c r="AN137" s="75">
        <f aca="true" t="shared" si="58" ref="AN137:AN156">$R137/32*2*1000</f>
        <v>311.25</v>
      </c>
      <c r="AO137" s="75">
        <f aca="true" t="shared" si="59" ref="AO137:AO156">$S137/35*1*1000</f>
        <v>1402.857142857143</v>
      </c>
      <c r="AP137" s="75">
        <f t="shared" si="42"/>
        <v>4.838709677419355</v>
      </c>
      <c r="AQ137" s="75">
        <f t="shared" si="43"/>
        <v>332.5625</v>
      </c>
      <c r="AR137" s="75">
        <f t="shared" si="44"/>
        <v>0.2126984126984127</v>
      </c>
      <c r="AS137" s="75">
        <f t="shared" si="45"/>
        <v>22.39076923076923</v>
      </c>
      <c r="AT137" s="31">
        <f aca="true" t="shared" si="60" ref="AT137:AT156">SUM(10^(6-T137))</f>
        <v>70.95777679633893</v>
      </c>
      <c r="AU137" s="31">
        <f aca="true" t="shared" si="61" ref="AU137:AU156">AG137+AH137</f>
        <v>405.8571428571429</v>
      </c>
      <c r="AV137" s="27">
        <f t="shared" si="41"/>
        <v>2127.2342570473006</v>
      </c>
      <c r="AW137" s="27">
        <f aca="true" t="shared" si="62" ref="AW137:AW156">AH137+AN137+AO137</f>
        <v>2020.0357142857142</v>
      </c>
      <c r="AX137" s="27">
        <f aca="true" t="shared" si="63" ref="AX137:AX156">AV137/AW137</f>
        <v>1.0530676472715197</v>
      </c>
      <c r="AY137" s="27">
        <f aca="true" t="shared" si="64" ref="AY137:AY156">(AJ137+AK137+AL137+AM137)-(AH137+AN137+AO137)</f>
        <v>7.269971333014837</v>
      </c>
      <c r="AZ137" s="27">
        <f aca="true" t="shared" si="65" ref="AZ137:AZ156">AM137/AO137</f>
        <v>1.05839900823519</v>
      </c>
    </row>
    <row r="138" spans="1:52" ht="12.75">
      <c r="A138" s="3" t="s">
        <v>66</v>
      </c>
      <c r="B138" s="54">
        <v>35582</v>
      </c>
      <c r="C138" s="58" t="s">
        <v>26</v>
      </c>
      <c r="D138" s="54">
        <v>35589</v>
      </c>
      <c r="E138" s="3">
        <v>568851</v>
      </c>
      <c r="F138" s="3">
        <v>1150</v>
      </c>
      <c r="G138" s="29">
        <v>0.071</v>
      </c>
      <c r="H138" s="29">
        <v>0.0131</v>
      </c>
      <c r="I138" s="32">
        <v>0.0311</v>
      </c>
      <c r="J138" s="32">
        <v>0.806</v>
      </c>
      <c r="K138" s="29">
        <v>0.652</v>
      </c>
      <c r="L138" s="29">
        <v>1.32</v>
      </c>
      <c r="M138" s="29">
        <v>0.005</v>
      </c>
      <c r="N138" s="29">
        <v>0.321</v>
      </c>
      <c r="O138" s="29">
        <v>1.006</v>
      </c>
      <c r="P138" s="29">
        <v>0.709</v>
      </c>
      <c r="Q138" s="29">
        <v>5.34</v>
      </c>
      <c r="R138" s="29">
        <v>1.72</v>
      </c>
      <c r="S138" s="29">
        <v>7.49</v>
      </c>
      <c r="T138" s="29">
        <v>4.52</v>
      </c>
      <c r="U138" s="56">
        <v>10</v>
      </c>
      <c r="V138" s="56">
        <v>55</v>
      </c>
      <c r="W138" s="29">
        <v>0.05</v>
      </c>
      <c r="X138" s="29">
        <v>1.935</v>
      </c>
      <c r="Y138" s="29">
        <v>0.0053</v>
      </c>
      <c r="Z138" s="29">
        <v>0.4518</v>
      </c>
      <c r="AA138" s="29">
        <v>-6.818</v>
      </c>
      <c r="AB138" s="29">
        <f t="shared" si="46"/>
        <v>1.972</v>
      </c>
      <c r="AC138" s="75">
        <f t="shared" si="47"/>
        <v>2.5357142857142856</v>
      </c>
      <c r="AD138" s="75">
        <f t="shared" si="48"/>
        <v>0.4763636363636364</v>
      </c>
      <c r="AE138" s="75">
        <f t="shared" si="49"/>
        <v>3.4555555555555553</v>
      </c>
      <c r="AF138" s="75">
        <f t="shared" si="50"/>
        <v>115.14285714285714</v>
      </c>
      <c r="AG138" s="75">
        <f t="shared" si="51"/>
        <v>46.57142857142858</v>
      </c>
      <c r="AH138" s="75">
        <f t="shared" si="52"/>
        <v>94.28571428571429</v>
      </c>
      <c r="AI138" s="75">
        <f t="shared" si="53"/>
        <v>0.4838709677419355</v>
      </c>
      <c r="AJ138" s="75">
        <f t="shared" si="54"/>
        <v>8.23076923076923</v>
      </c>
      <c r="AK138" s="75">
        <f t="shared" si="55"/>
        <v>50.3</v>
      </c>
      <c r="AL138" s="75">
        <f t="shared" si="56"/>
        <v>59.08333333333333</v>
      </c>
      <c r="AM138" s="75">
        <f t="shared" si="57"/>
        <v>232.17391304347825</v>
      </c>
      <c r="AN138" s="75">
        <f t="shared" si="58"/>
        <v>107.5</v>
      </c>
      <c r="AO138" s="75">
        <f t="shared" si="59"/>
        <v>214</v>
      </c>
      <c r="AP138" s="75">
        <f t="shared" si="42"/>
        <v>4.838709677419355</v>
      </c>
      <c r="AQ138" s="75">
        <f t="shared" si="43"/>
        <v>120.9375</v>
      </c>
      <c r="AR138" s="75">
        <f t="shared" si="44"/>
        <v>0.16825396825396827</v>
      </c>
      <c r="AS138" s="75">
        <f t="shared" si="45"/>
        <v>13.901538461538461</v>
      </c>
      <c r="AT138" s="31">
        <f t="shared" si="60"/>
        <v>30.199517204020204</v>
      </c>
      <c r="AU138" s="31">
        <f t="shared" si="61"/>
        <v>140.85714285714286</v>
      </c>
      <c r="AV138" s="27">
        <f aca="true" t="shared" si="66" ref="AV138:AV156">AG138+AJ138+AK138+AL138+AM138</f>
        <v>396.3594441790094</v>
      </c>
      <c r="AW138" s="27">
        <f t="shared" si="62"/>
        <v>415.7857142857143</v>
      </c>
      <c r="AX138" s="27">
        <f t="shared" si="63"/>
        <v>0.9532781684429019</v>
      </c>
      <c r="AY138" s="27">
        <f t="shared" si="64"/>
        <v>-65.99769867813347</v>
      </c>
      <c r="AZ138" s="27">
        <f t="shared" si="65"/>
        <v>1.084924827305973</v>
      </c>
    </row>
    <row r="139" spans="1:52" ht="12.75">
      <c r="A139" s="3" t="s">
        <v>87</v>
      </c>
      <c r="B139" s="54">
        <v>35589</v>
      </c>
      <c r="C139" s="58" t="s">
        <v>26</v>
      </c>
      <c r="D139" s="54">
        <v>35596</v>
      </c>
      <c r="E139" s="3">
        <v>568852</v>
      </c>
      <c r="F139" s="3">
        <v>3150</v>
      </c>
      <c r="G139" s="29">
        <v>0.0498</v>
      </c>
      <c r="H139" s="29">
        <v>0.0063</v>
      </c>
      <c r="I139" s="32">
        <v>0.0224</v>
      </c>
      <c r="J139" s="32">
        <v>0.644</v>
      </c>
      <c r="K139" s="29">
        <v>0.732</v>
      </c>
      <c r="L139" s="29">
        <v>0.813</v>
      </c>
      <c r="M139" s="29">
        <v>0.005</v>
      </c>
      <c r="N139" s="29">
        <v>0.251</v>
      </c>
      <c r="O139" s="29">
        <v>0.452</v>
      </c>
      <c r="P139" s="29">
        <v>0.75</v>
      </c>
      <c r="Q139" s="29">
        <v>5.67</v>
      </c>
      <c r="R139" s="29">
        <v>1.7</v>
      </c>
      <c r="S139" s="29">
        <v>8.39</v>
      </c>
      <c r="T139" s="29">
        <v>4.548</v>
      </c>
      <c r="U139" s="56">
        <v>10</v>
      </c>
      <c r="V139" s="56">
        <v>52</v>
      </c>
      <c r="W139" s="29">
        <v>0.05</v>
      </c>
      <c r="X139" s="29">
        <v>1.924</v>
      </c>
      <c r="Y139" s="29">
        <v>0.0044</v>
      </c>
      <c r="Z139" s="29">
        <v>0.6293</v>
      </c>
      <c r="AA139" s="29">
        <v>-7.794</v>
      </c>
      <c r="AB139" s="29">
        <f t="shared" si="46"/>
        <v>1.545</v>
      </c>
      <c r="AC139" s="75">
        <f t="shared" si="47"/>
        <v>1.7785714285714285</v>
      </c>
      <c r="AD139" s="75">
        <f t="shared" si="48"/>
        <v>0.2290909090909091</v>
      </c>
      <c r="AE139" s="75">
        <f t="shared" si="49"/>
        <v>2.4888888888888885</v>
      </c>
      <c r="AF139" s="75">
        <f t="shared" si="50"/>
        <v>92</v>
      </c>
      <c r="AG139" s="75">
        <f t="shared" si="51"/>
        <v>52.285714285714285</v>
      </c>
      <c r="AH139" s="75">
        <f t="shared" si="52"/>
        <v>58.07142857142856</v>
      </c>
      <c r="AI139" s="75">
        <f t="shared" si="53"/>
        <v>0.4838709677419355</v>
      </c>
      <c r="AJ139" s="75">
        <f t="shared" si="54"/>
        <v>6.435897435897435</v>
      </c>
      <c r="AK139" s="75">
        <f t="shared" si="55"/>
        <v>22.6</v>
      </c>
      <c r="AL139" s="75">
        <f t="shared" si="56"/>
        <v>62.5</v>
      </c>
      <c r="AM139" s="75">
        <f t="shared" si="57"/>
        <v>246.52173913043478</v>
      </c>
      <c r="AN139" s="75">
        <f t="shared" si="58"/>
        <v>106.25</v>
      </c>
      <c r="AO139" s="75">
        <f t="shared" si="59"/>
        <v>239.71428571428575</v>
      </c>
      <c r="AP139" s="75">
        <f t="shared" si="42"/>
        <v>4.838709677419355</v>
      </c>
      <c r="AQ139" s="75">
        <f t="shared" si="43"/>
        <v>120.25</v>
      </c>
      <c r="AR139" s="75">
        <f t="shared" si="44"/>
        <v>0.1396825396825397</v>
      </c>
      <c r="AS139" s="75">
        <f t="shared" si="45"/>
        <v>19.363076923076925</v>
      </c>
      <c r="AT139" s="31">
        <f t="shared" si="60"/>
        <v>28.313919957993804</v>
      </c>
      <c r="AU139" s="31">
        <f t="shared" si="61"/>
        <v>110.35714285714285</v>
      </c>
      <c r="AV139" s="27">
        <f t="shared" si="66"/>
        <v>390.3433508520465</v>
      </c>
      <c r="AW139" s="27">
        <f t="shared" si="62"/>
        <v>404.03571428571433</v>
      </c>
      <c r="AX139" s="27">
        <f t="shared" si="63"/>
        <v>0.9661110071472908</v>
      </c>
      <c r="AY139" s="27">
        <f t="shared" si="64"/>
        <v>-65.9780777193821</v>
      </c>
      <c r="AZ139" s="27">
        <f t="shared" si="65"/>
        <v>1.028398196610872</v>
      </c>
    </row>
    <row r="140" spans="1:52" ht="12.75">
      <c r="A140" s="3" t="s">
        <v>68</v>
      </c>
      <c r="B140" s="54">
        <v>35596</v>
      </c>
      <c r="C140" s="58" t="s">
        <v>26</v>
      </c>
      <c r="D140" s="54">
        <v>35603</v>
      </c>
      <c r="E140" s="3">
        <v>568853</v>
      </c>
      <c r="F140" s="3">
        <v>5550</v>
      </c>
      <c r="G140" s="29">
        <v>0.0199</v>
      </c>
      <c r="H140" s="8">
        <v>0.002</v>
      </c>
      <c r="I140" s="32">
        <v>0.02</v>
      </c>
      <c r="J140" s="32">
        <v>0.094</v>
      </c>
      <c r="K140" s="29">
        <v>0.487</v>
      </c>
      <c r="L140" s="29">
        <v>0.36</v>
      </c>
      <c r="M140" s="29">
        <v>0.005</v>
      </c>
      <c r="N140" s="74">
        <v>0.1</v>
      </c>
      <c r="O140" s="29">
        <v>0.12</v>
      </c>
      <c r="P140" s="29">
        <v>0.244</v>
      </c>
      <c r="Q140" s="29">
        <v>1.997</v>
      </c>
      <c r="R140" s="29">
        <v>0.96</v>
      </c>
      <c r="S140" s="29">
        <v>2.99</v>
      </c>
      <c r="T140" s="29">
        <v>4.511</v>
      </c>
      <c r="U140" s="56">
        <v>9</v>
      </c>
      <c r="V140" s="56">
        <v>28</v>
      </c>
      <c r="W140" s="29">
        <v>0.05</v>
      </c>
      <c r="X140" s="29">
        <v>1.136</v>
      </c>
      <c r="Y140" s="29">
        <v>0.0024</v>
      </c>
      <c r="Z140" s="29">
        <v>0.209</v>
      </c>
      <c r="AA140" s="29">
        <v>-6.143</v>
      </c>
      <c r="AB140" s="29">
        <f t="shared" si="46"/>
        <v>0.847</v>
      </c>
      <c r="AC140" s="75">
        <f t="shared" si="47"/>
        <v>0.7107142857142857</v>
      </c>
      <c r="AD140" s="75">
        <f t="shared" si="48"/>
        <v>0.07272727272727272</v>
      </c>
      <c r="AE140" s="75">
        <f t="shared" si="49"/>
        <v>2.2222222222222223</v>
      </c>
      <c r="AF140" s="75">
        <f t="shared" si="50"/>
        <v>13.428571428571429</v>
      </c>
      <c r="AG140" s="75">
        <f t="shared" si="51"/>
        <v>34.785714285714285</v>
      </c>
      <c r="AH140" s="75">
        <f t="shared" si="52"/>
        <v>25.714285714285715</v>
      </c>
      <c r="AI140" s="75">
        <f t="shared" si="53"/>
        <v>0.4838709677419355</v>
      </c>
      <c r="AJ140" s="75">
        <f t="shared" si="54"/>
        <v>2.5641025641025643</v>
      </c>
      <c r="AK140" s="75">
        <f t="shared" si="55"/>
        <v>6</v>
      </c>
      <c r="AL140" s="75">
        <f t="shared" si="56"/>
        <v>20.333333333333332</v>
      </c>
      <c r="AM140" s="75">
        <f t="shared" si="57"/>
        <v>86.82608695652175</v>
      </c>
      <c r="AN140" s="75">
        <f t="shared" si="58"/>
        <v>60</v>
      </c>
      <c r="AO140" s="75">
        <f t="shared" si="59"/>
        <v>85.42857142857143</v>
      </c>
      <c r="AP140" s="75">
        <f t="shared" si="42"/>
        <v>4.838709677419355</v>
      </c>
      <c r="AQ140" s="75">
        <f t="shared" si="43"/>
        <v>71</v>
      </c>
      <c r="AR140" s="75">
        <f t="shared" si="44"/>
        <v>0.07619047619047618</v>
      </c>
      <c r="AS140" s="75">
        <f t="shared" si="45"/>
        <v>6.43076923076923</v>
      </c>
      <c r="AT140" s="31">
        <f t="shared" si="60"/>
        <v>30.831879502493546</v>
      </c>
      <c r="AU140" s="31">
        <f t="shared" si="61"/>
        <v>60.5</v>
      </c>
      <c r="AV140" s="27">
        <f t="shared" si="66"/>
        <v>150.50923713967194</v>
      </c>
      <c r="AW140" s="27">
        <f t="shared" si="62"/>
        <v>171.14285714285717</v>
      </c>
      <c r="AX140" s="27">
        <f t="shared" si="63"/>
        <v>0.8794362771099361</v>
      </c>
      <c r="AY140" s="27">
        <f t="shared" si="64"/>
        <v>-55.41933428889952</v>
      </c>
      <c r="AZ140" s="27">
        <f t="shared" si="65"/>
        <v>1.0163588774174785</v>
      </c>
    </row>
    <row r="141" spans="1:52" ht="12.75">
      <c r="A141" s="3" t="s">
        <v>69</v>
      </c>
      <c r="B141" s="54">
        <v>35603</v>
      </c>
      <c r="C141" s="58" t="s">
        <v>26</v>
      </c>
      <c r="D141" s="54">
        <v>35610</v>
      </c>
      <c r="E141" s="3">
        <v>568854</v>
      </c>
      <c r="F141" s="3">
        <v>9150</v>
      </c>
      <c r="G141" s="29">
        <v>0.0417</v>
      </c>
      <c r="H141" s="29">
        <v>0.0058</v>
      </c>
      <c r="I141" s="32">
        <v>0.02</v>
      </c>
      <c r="J141" s="32">
        <v>0.229</v>
      </c>
      <c r="K141" s="29">
        <v>0.837</v>
      </c>
      <c r="L141" s="29">
        <v>0.848</v>
      </c>
      <c r="M141" s="29">
        <v>0.005</v>
      </c>
      <c r="N141" s="29">
        <v>0.498</v>
      </c>
      <c r="O141" s="29">
        <v>0.568</v>
      </c>
      <c r="P141" s="29">
        <v>1.464</v>
      </c>
      <c r="Q141" s="29">
        <v>11.49</v>
      </c>
      <c r="R141" s="29">
        <v>2.08</v>
      </c>
      <c r="S141" s="29">
        <v>18.1</v>
      </c>
      <c r="T141" s="29">
        <v>4.627</v>
      </c>
      <c r="U141" s="56">
        <v>10</v>
      </c>
      <c r="V141" s="56">
        <v>84</v>
      </c>
      <c r="W141" s="29">
        <v>0.05</v>
      </c>
      <c r="X141" s="29">
        <v>2.524</v>
      </c>
      <c r="Y141" s="29">
        <v>0.0035</v>
      </c>
      <c r="Z141" s="29">
        <v>0.415</v>
      </c>
      <c r="AA141" s="29">
        <v>-5.526</v>
      </c>
      <c r="AB141" s="29">
        <f t="shared" si="46"/>
        <v>1.685</v>
      </c>
      <c r="AC141" s="75">
        <f t="shared" si="47"/>
        <v>1.4892857142857143</v>
      </c>
      <c r="AD141" s="75">
        <f t="shared" si="48"/>
        <v>0.21090909090909088</v>
      </c>
      <c r="AE141" s="75">
        <f t="shared" si="49"/>
        <v>2.2222222222222223</v>
      </c>
      <c r="AF141" s="75">
        <f t="shared" si="50"/>
        <v>32.714285714285715</v>
      </c>
      <c r="AG141" s="75">
        <f t="shared" si="51"/>
        <v>59.785714285714285</v>
      </c>
      <c r="AH141" s="75">
        <f t="shared" si="52"/>
        <v>60.57142857142857</v>
      </c>
      <c r="AI141" s="75">
        <f t="shared" si="53"/>
        <v>0.4838709677419355</v>
      </c>
      <c r="AJ141" s="75">
        <f t="shared" si="54"/>
        <v>12.769230769230768</v>
      </c>
      <c r="AK141" s="75">
        <f t="shared" si="55"/>
        <v>28.4</v>
      </c>
      <c r="AL141" s="75">
        <f t="shared" si="56"/>
        <v>122</v>
      </c>
      <c r="AM141" s="75">
        <f t="shared" si="57"/>
        <v>499.5652173913044</v>
      </c>
      <c r="AN141" s="75">
        <f t="shared" si="58"/>
        <v>130</v>
      </c>
      <c r="AO141" s="75">
        <f t="shared" si="59"/>
        <v>517.1428571428572</v>
      </c>
      <c r="AP141" s="75">
        <f t="shared" si="42"/>
        <v>4.838709677419355</v>
      </c>
      <c r="AQ141" s="75">
        <f t="shared" si="43"/>
        <v>157.75</v>
      </c>
      <c r="AR141" s="75">
        <f t="shared" si="44"/>
        <v>0.11111111111111112</v>
      </c>
      <c r="AS141" s="75">
        <f t="shared" si="45"/>
        <v>12.769230769230768</v>
      </c>
      <c r="AT141" s="31">
        <f t="shared" si="60"/>
        <v>23.604782331805794</v>
      </c>
      <c r="AU141" s="31">
        <f t="shared" si="61"/>
        <v>120.35714285714286</v>
      </c>
      <c r="AV141" s="27">
        <f t="shared" si="66"/>
        <v>722.5201624462494</v>
      </c>
      <c r="AW141" s="27">
        <f t="shared" si="62"/>
        <v>707.7142857142858</v>
      </c>
      <c r="AX141" s="27">
        <f t="shared" si="63"/>
        <v>1.0209206978449223</v>
      </c>
      <c r="AY141" s="27">
        <f t="shared" si="64"/>
        <v>-44.97983755375071</v>
      </c>
      <c r="AZ141" s="27">
        <f t="shared" si="65"/>
        <v>0.9660100888782127</v>
      </c>
    </row>
    <row r="142" spans="1:52" ht="12.75">
      <c r="A142" s="3" t="s">
        <v>70</v>
      </c>
      <c r="B142" s="54">
        <v>35610</v>
      </c>
      <c r="C142" s="58" t="s">
        <v>26</v>
      </c>
      <c r="D142" s="54">
        <v>35617</v>
      </c>
      <c r="E142" s="3">
        <v>568855</v>
      </c>
      <c r="F142" s="3">
        <v>7850</v>
      </c>
      <c r="G142" s="29">
        <v>0.08</v>
      </c>
      <c r="H142" s="29">
        <v>0.0075</v>
      </c>
      <c r="I142" s="32">
        <v>0.062</v>
      </c>
      <c r="J142" s="32">
        <v>0.71</v>
      </c>
      <c r="K142" s="29">
        <v>0.687</v>
      </c>
      <c r="L142" s="29">
        <v>1.141</v>
      </c>
      <c r="M142" s="29">
        <v>0.005</v>
      </c>
      <c r="N142" s="29">
        <v>0.126</v>
      </c>
      <c r="O142" s="29">
        <v>0.365</v>
      </c>
      <c r="P142" s="29">
        <v>0.183</v>
      </c>
      <c r="Q142" s="29">
        <v>0.976</v>
      </c>
      <c r="R142" s="29">
        <v>2.57</v>
      </c>
      <c r="S142" s="29">
        <v>0.54</v>
      </c>
      <c r="T142" s="29">
        <v>3.934</v>
      </c>
      <c r="U142" s="56">
        <v>10</v>
      </c>
      <c r="V142" s="56">
        <v>61</v>
      </c>
      <c r="W142" s="29">
        <v>0.05</v>
      </c>
      <c r="X142" s="29">
        <v>2.626</v>
      </c>
      <c r="Y142" s="29">
        <v>0.0055</v>
      </c>
      <c r="Z142" s="29">
        <v>0.6459</v>
      </c>
      <c r="AA142" s="29">
        <v>-7.815</v>
      </c>
      <c r="AB142" s="29">
        <f t="shared" si="46"/>
        <v>1.828</v>
      </c>
      <c r="AC142" s="75">
        <f t="shared" si="47"/>
        <v>2.857142857142857</v>
      </c>
      <c r="AD142" s="75">
        <f t="shared" si="48"/>
        <v>0.27272727272727276</v>
      </c>
      <c r="AE142" s="75">
        <f t="shared" si="49"/>
        <v>6.888888888888889</v>
      </c>
      <c r="AF142" s="75">
        <f t="shared" si="50"/>
        <v>101.42857142857142</v>
      </c>
      <c r="AG142" s="75">
        <f t="shared" si="51"/>
        <v>49.07142857142858</v>
      </c>
      <c r="AH142" s="75">
        <f t="shared" si="52"/>
        <v>81.5</v>
      </c>
      <c r="AI142" s="75">
        <f t="shared" si="53"/>
        <v>0.4838709677419355</v>
      </c>
      <c r="AJ142" s="75">
        <f t="shared" si="54"/>
        <v>3.230769230769231</v>
      </c>
      <c r="AK142" s="75">
        <f t="shared" si="55"/>
        <v>18.25</v>
      </c>
      <c r="AL142" s="75">
        <f t="shared" si="56"/>
        <v>15.25</v>
      </c>
      <c r="AM142" s="75">
        <f t="shared" si="57"/>
        <v>42.434782608695656</v>
      </c>
      <c r="AN142" s="75">
        <f t="shared" si="58"/>
        <v>160.625</v>
      </c>
      <c r="AO142" s="75">
        <f t="shared" si="59"/>
        <v>15.42857142857143</v>
      </c>
      <c r="AP142" s="75">
        <f t="shared" si="42"/>
        <v>4.838709677419355</v>
      </c>
      <c r="AQ142" s="75">
        <f t="shared" si="43"/>
        <v>164.125</v>
      </c>
      <c r="AR142" s="75">
        <f t="shared" si="44"/>
        <v>0.1746031746031746</v>
      </c>
      <c r="AS142" s="75">
        <f t="shared" si="45"/>
        <v>19.873846153846156</v>
      </c>
      <c r="AT142" s="31">
        <f t="shared" si="60"/>
        <v>116.41260294104919</v>
      </c>
      <c r="AU142" s="31">
        <f t="shared" si="61"/>
        <v>130.57142857142858</v>
      </c>
      <c r="AV142" s="27">
        <f t="shared" si="66"/>
        <v>128.23698041089347</v>
      </c>
      <c r="AW142" s="27">
        <f t="shared" si="62"/>
        <v>257.55357142857144</v>
      </c>
      <c r="AX142" s="27">
        <f t="shared" si="63"/>
        <v>0.49790410476392105</v>
      </c>
      <c r="AY142" s="27">
        <f t="shared" si="64"/>
        <v>-178.38801958910656</v>
      </c>
      <c r="AZ142" s="27">
        <f t="shared" si="65"/>
        <v>2.750402576489533</v>
      </c>
    </row>
    <row r="143" spans="1:52" ht="12.75">
      <c r="A143" s="3" t="s">
        <v>71</v>
      </c>
      <c r="B143" s="54">
        <v>35617</v>
      </c>
      <c r="C143" s="58" t="s">
        <v>26</v>
      </c>
      <c r="D143" s="54">
        <v>35624</v>
      </c>
      <c r="E143" s="3">
        <v>568856</v>
      </c>
      <c r="F143" s="3">
        <v>140</v>
      </c>
      <c r="G143" s="29">
        <v>0.102</v>
      </c>
      <c r="H143" s="29">
        <v>0.052</v>
      </c>
      <c r="I143" s="32">
        <v>0.144</v>
      </c>
      <c r="J143" s="32">
        <v>2.51</v>
      </c>
      <c r="K143" s="29">
        <v>3.035</v>
      </c>
      <c r="L143" s="29">
        <v>5.86</v>
      </c>
      <c r="M143" s="29">
        <v>0.005</v>
      </c>
      <c r="N143" s="29">
        <v>0.754</v>
      </c>
      <c r="O143" s="29">
        <v>5.67</v>
      </c>
      <c r="P143" s="29">
        <v>1.113</v>
      </c>
      <c r="Q143" s="29">
        <v>6.76</v>
      </c>
      <c r="R143" s="29">
        <v>5.03</v>
      </c>
      <c r="S143" s="29">
        <v>4.93</v>
      </c>
      <c r="T143" s="29">
        <v>4.226</v>
      </c>
      <c r="U143" s="56">
        <v>12</v>
      </c>
      <c r="V143" s="56">
        <v>111</v>
      </c>
      <c r="W143" s="29">
        <v>0.05</v>
      </c>
      <c r="X143" s="29">
        <v>5.871</v>
      </c>
      <c r="Y143" s="29">
        <v>0.0148</v>
      </c>
      <c r="Z143" s="29">
        <v>1.11</v>
      </c>
      <c r="AA143" s="29">
        <v>-4.025</v>
      </c>
      <c r="AB143" s="29">
        <f t="shared" si="46"/>
        <v>8.895</v>
      </c>
      <c r="AC143" s="75">
        <f t="shared" si="47"/>
        <v>3.6428571428571423</v>
      </c>
      <c r="AD143" s="75">
        <f t="shared" si="48"/>
        <v>1.8909090909090909</v>
      </c>
      <c r="AE143" s="75">
        <f t="shared" si="49"/>
        <v>16</v>
      </c>
      <c r="AF143" s="75">
        <f t="shared" si="50"/>
        <v>358.57142857142856</v>
      </c>
      <c r="AG143" s="75">
        <f t="shared" si="51"/>
        <v>216.7857142857143</v>
      </c>
      <c r="AH143" s="75">
        <f t="shared" si="52"/>
        <v>418.5714285714286</v>
      </c>
      <c r="AI143" s="75">
        <f t="shared" si="53"/>
        <v>0.4838709677419355</v>
      </c>
      <c r="AJ143" s="75">
        <f t="shared" si="54"/>
        <v>19.333333333333336</v>
      </c>
      <c r="AK143" s="75">
        <f t="shared" si="55"/>
        <v>283.5</v>
      </c>
      <c r="AL143" s="75">
        <f t="shared" si="56"/>
        <v>92.75</v>
      </c>
      <c r="AM143" s="75">
        <f t="shared" si="57"/>
        <v>293.9130434782609</v>
      </c>
      <c r="AN143" s="75">
        <f t="shared" si="58"/>
        <v>314.375</v>
      </c>
      <c r="AO143" s="75">
        <f t="shared" si="59"/>
        <v>140.85714285714286</v>
      </c>
      <c r="AP143" s="75">
        <f t="shared" si="42"/>
        <v>4.838709677419355</v>
      </c>
      <c r="AQ143" s="75">
        <f t="shared" si="43"/>
        <v>366.9375</v>
      </c>
      <c r="AR143" s="75">
        <f t="shared" si="44"/>
        <v>0.46984126984126984</v>
      </c>
      <c r="AS143" s="75">
        <f t="shared" si="45"/>
        <v>34.15384615384616</v>
      </c>
      <c r="AT143" s="31">
        <f t="shared" si="60"/>
        <v>59.429215861557275</v>
      </c>
      <c r="AU143" s="31">
        <f t="shared" si="61"/>
        <v>635.3571428571429</v>
      </c>
      <c r="AV143" s="27">
        <f t="shared" si="66"/>
        <v>906.2820910973086</v>
      </c>
      <c r="AW143" s="27">
        <f t="shared" si="62"/>
        <v>873.8035714285716</v>
      </c>
      <c r="AX143" s="27">
        <f t="shared" si="63"/>
        <v>1.0371691312907296</v>
      </c>
      <c r="AY143" s="27">
        <f t="shared" si="64"/>
        <v>-184.3071946169773</v>
      </c>
      <c r="AZ143" s="27">
        <f t="shared" si="65"/>
        <v>2.086603756945057</v>
      </c>
    </row>
    <row r="144" spans="1:52" ht="12.75">
      <c r="A144" t="s">
        <v>72</v>
      </c>
      <c r="B144" s="54">
        <v>35624</v>
      </c>
      <c r="C144" s="59" t="s">
        <v>26</v>
      </c>
      <c r="D144" s="54">
        <v>35631</v>
      </c>
      <c r="E144" s="3">
        <v>584406</v>
      </c>
      <c r="F144" s="3">
        <v>915</v>
      </c>
      <c r="G144" s="29">
        <v>0.0181</v>
      </c>
      <c r="H144" s="29">
        <v>0.0056</v>
      </c>
      <c r="I144" s="32">
        <v>0.02</v>
      </c>
      <c r="J144" s="32">
        <v>0.3166</v>
      </c>
      <c r="K144" s="29">
        <v>0.1611</v>
      </c>
      <c r="L144" s="29">
        <v>0.455468</v>
      </c>
      <c r="M144" s="29">
        <v>0.005</v>
      </c>
      <c r="N144" s="29">
        <v>0.2052</v>
      </c>
      <c r="O144" s="29">
        <v>0.2844</v>
      </c>
      <c r="P144" s="29">
        <v>0.3081</v>
      </c>
      <c r="Q144" s="29">
        <v>2.038</v>
      </c>
      <c r="R144" s="29">
        <v>0.83787</v>
      </c>
      <c r="S144" s="29">
        <v>2.7308</v>
      </c>
      <c r="T144" s="29">
        <v>4.971</v>
      </c>
      <c r="U144" s="56">
        <v>18</v>
      </c>
      <c r="V144" s="56">
        <v>21</v>
      </c>
      <c r="W144" s="29">
        <v>0.05</v>
      </c>
      <c r="X144" s="29">
        <v>0.9476</v>
      </c>
      <c r="Y144" s="29">
        <v>0.0056</v>
      </c>
      <c r="Z144" s="29">
        <v>0.4697</v>
      </c>
      <c r="AA144" s="29">
        <v>-5.205696622668404</v>
      </c>
      <c r="AB144" s="29">
        <f t="shared" si="46"/>
        <v>0.616568</v>
      </c>
      <c r="AC144" s="75">
        <f t="shared" si="47"/>
        <v>0.6464285714285715</v>
      </c>
      <c r="AD144" s="75">
        <f t="shared" si="48"/>
        <v>0.20363636363636362</v>
      </c>
      <c r="AE144" s="75">
        <f t="shared" si="49"/>
        <v>2.2222222222222223</v>
      </c>
      <c r="AF144" s="75">
        <f t="shared" si="50"/>
        <v>45.22857142857143</v>
      </c>
      <c r="AG144" s="75">
        <f t="shared" si="51"/>
        <v>11.507142857142856</v>
      </c>
      <c r="AH144" s="75">
        <f t="shared" si="52"/>
        <v>32.533428571428566</v>
      </c>
      <c r="AI144" s="75">
        <f t="shared" si="53"/>
        <v>0.4838709677419355</v>
      </c>
      <c r="AJ144" s="75">
        <f t="shared" si="54"/>
        <v>5.2615384615384615</v>
      </c>
      <c r="AK144" s="75">
        <f t="shared" si="55"/>
        <v>14.22</v>
      </c>
      <c r="AL144" s="75">
        <f t="shared" si="56"/>
        <v>25.675</v>
      </c>
      <c r="AM144" s="75">
        <f t="shared" si="57"/>
        <v>88.60869565217389</v>
      </c>
      <c r="AN144" s="75">
        <f t="shared" si="58"/>
        <v>52.366875</v>
      </c>
      <c r="AO144" s="75">
        <f t="shared" si="59"/>
        <v>78.02285714285715</v>
      </c>
      <c r="AP144" s="75">
        <f t="shared" si="42"/>
        <v>4.838709677419355</v>
      </c>
      <c r="AQ144" s="75">
        <f t="shared" si="43"/>
        <v>59.225</v>
      </c>
      <c r="AR144" s="75">
        <f t="shared" si="44"/>
        <v>0.17777777777777778</v>
      </c>
      <c r="AS144" s="75">
        <f t="shared" si="45"/>
        <v>14.452307692307693</v>
      </c>
      <c r="AT144" s="31">
        <f t="shared" si="60"/>
        <v>10.690548792226581</v>
      </c>
      <c r="AU144" s="31">
        <f t="shared" si="61"/>
        <v>44.040571428571425</v>
      </c>
      <c r="AV144" s="27">
        <f t="shared" si="66"/>
        <v>145.2723769708552</v>
      </c>
      <c r="AW144" s="27">
        <f t="shared" si="62"/>
        <v>162.9231607142857</v>
      </c>
      <c r="AX144" s="27">
        <f t="shared" si="63"/>
        <v>0.8916619118727739</v>
      </c>
      <c r="AY144" s="27">
        <f t="shared" si="64"/>
        <v>-29.157926600573347</v>
      </c>
      <c r="AZ144" s="27">
        <f t="shared" si="65"/>
        <v>1.135676119754682</v>
      </c>
    </row>
    <row r="145" spans="1:52" ht="12.75">
      <c r="A145" t="s">
        <v>73</v>
      </c>
      <c r="B145" s="54">
        <v>35631</v>
      </c>
      <c r="C145" s="59" t="s">
        <v>26</v>
      </c>
      <c r="D145" s="54">
        <v>35638</v>
      </c>
      <c r="E145" s="3">
        <v>584407</v>
      </c>
      <c r="F145" s="3">
        <v>735</v>
      </c>
      <c r="G145" s="29">
        <v>0.0228</v>
      </c>
      <c r="H145" s="29">
        <v>0.0075</v>
      </c>
      <c r="I145" s="32">
        <v>0.02</v>
      </c>
      <c r="J145" s="32">
        <v>0.2079</v>
      </c>
      <c r="K145" s="29">
        <v>0.2742</v>
      </c>
      <c r="L145" s="29">
        <v>0.658265</v>
      </c>
      <c r="M145" s="29">
        <v>0.008</v>
      </c>
      <c r="N145" s="29">
        <v>0.3774</v>
      </c>
      <c r="O145" s="29">
        <v>0.4003</v>
      </c>
      <c r="P145" s="29">
        <v>0.205</v>
      </c>
      <c r="Q145" s="29">
        <v>1.293</v>
      </c>
      <c r="R145" s="29">
        <v>0.990839</v>
      </c>
      <c r="S145" s="29">
        <v>1.5798</v>
      </c>
      <c r="T145" s="29">
        <v>4.714</v>
      </c>
      <c r="U145" s="56">
        <v>18</v>
      </c>
      <c r="V145" s="56">
        <v>23</v>
      </c>
      <c r="W145" s="29">
        <v>0.05</v>
      </c>
      <c r="X145" s="29">
        <v>1.016</v>
      </c>
      <c r="Y145" s="29">
        <v>0.002</v>
      </c>
      <c r="Z145" s="29">
        <v>0.3917</v>
      </c>
      <c r="AA145" s="29">
        <v>-10.16490016226768</v>
      </c>
      <c r="AB145" s="29">
        <f t="shared" si="46"/>
        <v>0.932465</v>
      </c>
      <c r="AC145" s="75">
        <f t="shared" si="47"/>
        <v>0.8142857142857143</v>
      </c>
      <c r="AD145" s="75">
        <f t="shared" si="48"/>
        <v>0.27272727272727276</v>
      </c>
      <c r="AE145" s="75">
        <f t="shared" si="49"/>
        <v>2.2222222222222223</v>
      </c>
      <c r="AF145" s="75">
        <f t="shared" si="50"/>
        <v>29.7</v>
      </c>
      <c r="AG145" s="75">
        <f t="shared" si="51"/>
        <v>19.585714285714285</v>
      </c>
      <c r="AH145" s="75">
        <f t="shared" si="52"/>
        <v>47.018928571428575</v>
      </c>
      <c r="AI145" s="75">
        <f t="shared" si="53"/>
        <v>0.7741935483870969</v>
      </c>
      <c r="AJ145" s="75">
        <f t="shared" si="54"/>
        <v>9.676923076923078</v>
      </c>
      <c r="AK145" s="75">
        <f t="shared" si="55"/>
        <v>20.014999999999997</v>
      </c>
      <c r="AL145" s="75">
        <f t="shared" si="56"/>
        <v>17.083333333333332</v>
      </c>
      <c r="AM145" s="75">
        <f t="shared" si="57"/>
        <v>56.21739130434782</v>
      </c>
      <c r="AN145" s="75">
        <f t="shared" si="58"/>
        <v>61.9274375</v>
      </c>
      <c r="AO145" s="75">
        <f t="shared" si="59"/>
        <v>45.13714285714286</v>
      </c>
      <c r="AP145" s="75">
        <f t="shared" si="42"/>
        <v>4.838709677419355</v>
      </c>
      <c r="AQ145" s="75">
        <f t="shared" si="43"/>
        <v>63.5</v>
      </c>
      <c r="AR145" s="75">
        <f t="shared" si="44"/>
        <v>0.06349206349206349</v>
      </c>
      <c r="AS145" s="75">
        <f t="shared" si="45"/>
        <v>12.052307692307693</v>
      </c>
      <c r="AT145" s="31">
        <f t="shared" si="60"/>
        <v>19.31968317016923</v>
      </c>
      <c r="AU145" s="31">
        <f t="shared" si="61"/>
        <v>66.60464285714286</v>
      </c>
      <c r="AV145" s="27">
        <f t="shared" si="66"/>
        <v>122.57836200031852</v>
      </c>
      <c r="AW145" s="27">
        <f t="shared" si="62"/>
        <v>154.08350892857143</v>
      </c>
      <c r="AX145" s="27">
        <f t="shared" si="63"/>
        <v>0.7955319998400493</v>
      </c>
      <c r="AY145" s="27">
        <f t="shared" si="64"/>
        <v>-51.0908612139672</v>
      </c>
      <c r="AZ145" s="27">
        <f t="shared" si="65"/>
        <v>1.245479614920986</v>
      </c>
    </row>
    <row r="146" spans="1:52" ht="12.75">
      <c r="A146" t="s">
        <v>74</v>
      </c>
      <c r="B146" s="54">
        <v>35638</v>
      </c>
      <c r="C146" s="59" t="s">
        <v>26</v>
      </c>
      <c r="D146" s="54">
        <v>35652</v>
      </c>
      <c r="E146" s="3">
        <v>584408</v>
      </c>
      <c r="F146" s="3">
        <v>2650</v>
      </c>
      <c r="G146" s="29">
        <v>0.0138</v>
      </c>
      <c r="H146" s="29">
        <v>0.0229</v>
      </c>
      <c r="I146" s="32">
        <v>0.02</v>
      </c>
      <c r="J146" s="32">
        <v>0.4379</v>
      </c>
      <c r="K146" s="29">
        <v>1.474</v>
      </c>
      <c r="L146" s="32">
        <v>3.309</v>
      </c>
      <c r="M146" s="29">
        <v>0.0105</v>
      </c>
      <c r="N146" s="29">
        <v>0.9529</v>
      </c>
      <c r="O146" s="29">
        <v>2.671</v>
      </c>
      <c r="P146" s="29">
        <v>1.509</v>
      </c>
      <c r="Q146" s="29">
        <v>11.3</v>
      </c>
      <c r="R146" s="29">
        <v>2.00727</v>
      </c>
      <c r="S146" s="29">
        <v>18.2146</v>
      </c>
      <c r="T146" s="29">
        <v>6.04</v>
      </c>
      <c r="U146" s="56">
        <v>17</v>
      </c>
      <c r="V146" s="56">
        <v>87</v>
      </c>
      <c r="W146" s="29">
        <v>0.05</v>
      </c>
      <c r="X146" s="29">
        <v>2.03</v>
      </c>
      <c r="Y146" s="29">
        <v>0.0039</v>
      </c>
      <c r="Z146" s="29">
        <v>0.299</v>
      </c>
      <c r="AA146" s="29">
        <v>-6.2165543993118595</v>
      </c>
      <c r="AB146" s="29">
        <f t="shared" si="46"/>
        <v>4.783</v>
      </c>
      <c r="AC146" s="75">
        <f t="shared" si="47"/>
        <v>0.4928571428571429</v>
      </c>
      <c r="AD146" s="75">
        <f t="shared" si="48"/>
        <v>0.8327272727272728</v>
      </c>
      <c r="AE146" s="75">
        <f t="shared" si="49"/>
        <v>2.2222222222222223</v>
      </c>
      <c r="AF146" s="75">
        <f t="shared" si="50"/>
        <v>62.55714285714285</v>
      </c>
      <c r="AG146" s="75">
        <f t="shared" si="51"/>
        <v>105.28571428571429</v>
      </c>
      <c r="AH146" s="75">
        <f t="shared" si="52"/>
        <v>236.3571428571429</v>
      </c>
      <c r="AI146" s="75">
        <f t="shared" si="53"/>
        <v>1.0161290322580645</v>
      </c>
      <c r="AJ146" s="75">
        <f t="shared" si="54"/>
        <v>24.43333333333333</v>
      </c>
      <c r="AK146" s="75">
        <f t="shared" si="55"/>
        <v>133.55</v>
      </c>
      <c r="AL146" s="75">
        <f t="shared" si="56"/>
        <v>125.75</v>
      </c>
      <c r="AM146" s="75">
        <f t="shared" si="57"/>
        <v>491.304347826087</v>
      </c>
      <c r="AN146" s="75">
        <f t="shared" si="58"/>
        <v>125.45437500000001</v>
      </c>
      <c r="AO146" s="75">
        <f t="shared" si="59"/>
        <v>520.417142857143</v>
      </c>
      <c r="AP146" s="75">
        <f t="shared" si="42"/>
        <v>4.838709677419355</v>
      </c>
      <c r="AQ146" s="75">
        <f t="shared" si="43"/>
        <v>126.87499999999999</v>
      </c>
      <c r="AR146" s="75">
        <f t="shared" si="44"/>
        <v>0.12380952380952381</v>
      </c>
      <c r="AS146" s="75">
        <f t="shared" si="45"/>
        <v>9.2</v>
      </c>
      <c r="AT146" s="31">
        <f t="shared" si="60"/>
        <v>0.9120108393559097</v>
      </c>
      <c r="AU146" s="31">
        <f t="shared" si="61"/>
        <v>341.64285714285717</v>
      </c>
      <c r="AV146" s="27">
        <f t="shared" si="66"/>
        <v>880.3233954451346</v>
      </c>
      <c r="AW146" s="27">
        <f t="shared" si="62"/>
        <v>882.2286607142859</v>
      </c>
      <c r="AX146" s="27">
        <f t="shared" si="63"/>
        <v>0.9978403951787185</v>
      </c>
      <c r="AY146" s="27">
        <f t="shared" si="64"/>
        <v>-107.19097955486552</v>
      </c>
      <c r="AZ146" s="27">
        <f t="shared" si="65"/>
        <v>0.9440587316720127</v>
      </c>
    </row>
    <row r="147" spans="1:52" ht="12.75">
      <c r="A147" t="s">
        <v>75</v>
      </c>
      <c r="B147" s="54">
        <v>35652</v>
      </c>
      <c r="C147" s="59" t="s">
        <v>26</v>
      </c>
      <c r="D147" s="54">
        <v>35659</v>
      </c>
      <c r="E147" s="3">
        <v>584409</v>
      </c>
      <c r="F147" s="3">
        <v>280</v>
      </c>
      <c r="G147" s="29">
        <v>0.0356</v>
      </c>
      <c r="H147" s="29">
        <v>0.0766</v>
      </c>
      <c r="I147" s="32">
        <v>0.02301</v>
      </c>
      <c r="J147" s="32">
        <v>0.8405</v>
      </c>
      <c r="K147" s="29">
        <v>4.7388</v>
      </c>
      <c r="L147" s="32">
        <v>6.153</v>
      </c>
      <c r="M147" s="29">
        <v>0.214</v>
      </c>
      <c r="N147" s="29">
        <v>1.966</v>
      </c>
      <c r="O147" s="29">
        <v>6.916</v>
      </c>
      <c r="P147" s="29">
        <v>1.001</v>
      </c>
      <c r="Q147" s="29">
        <v>3.051</v>
      </c>
      <c r="R147" s="29">
        <v>5.19316</v>
      </c>
      <c r="S147" s="29">
        <v>2.89347</v>
      </c>
      <c r="T147" s="29">
        <v>6.765</v>
      </c>
      <c r="U147" s="56">
        <v>17</v>
      </c>
      <c r="V147" s="56">
        <v>103</v>
      </c>
      <c r="W147" s="29">
        <v>0.2507</v>
      </c>
      <c r="X147" s="29">
        <v>5.324</v>
      </c>
      <c r="Y147" s="29">
        <v>0.0082</v>
      </c>
      <c r="Z147" s="29">
        <v>1.038</v>
      </c>
      <c r="AA147" s="29">
        <v>-5.572192653180233</v>
      </c>
      <c r="AB147" s="29">
        <f t="shared" si="46"/>
        <v>10.8918</v>
      </c>
      <c r="AC147" s="75">
        <f t="shared" si="47"/>
        <v>1.2714285714285714</v>
      </c>
      <c r="AD147" s="75">
        <f t="shared" si="48"/>
        <v>2.785454545454545</v>
      </c>
      <c r="AE147" s="75">
        <f t="shared" si="49"/>
        <v>2.5566666666666666</v>
      </c>
      <c r="AF147" s="75">
        <f t="shared" si="50"/>
        <v>120.07142857142858</v>
      </c>
      <c r="AG147" s="75">
        <f t="shared" si="51"/>
        <v>338.4857142857143</v>
      </c>
      <c r="AH147" s="75">
        <f t="shared" si="52"/>
        <v>439.49999999999994</v>
      </c>
      <c r="AI147" s="75">
        <f t="shared" si="53"/>
        <v>20.70967741935484</v>
      </c>
      <c r="AJ147" s="75">
        <f t="shared" si="54"/>
        <v>50.410256410256416</v>
      </c>
      <c r="AK147" s="75">
        <f t="shared" si="55"/>
        <v>345.8</v>
      </c>
      <c r="AL147" s="75">
        <f t="shared" si="56"/>
        <v>83.41666666666666</v>
      </c>
      <c r="AM147" s="75">
        <f t="shared" si="57"/>
        <v>132.6521739130435</v>
      </c>
      <c r="AN147" s="75">
        <f t="shared" si="58"/>
        <v>324.5725</v>
      </c>
      <c r="AO147" s="75">
        <f t="shared" si="59"/>
        <v>82.67057142857144</v>
      </c>
      <c r="AP147" s="75">
        <f t="shared" si="42"/>
        <v>24.261290322580646</v>
      </c>
      <c r="AQ147" s="75">
        <f t="shared" si="43"/>
        <v>332.75</v>
      </c>
      <c r="AR147" s="75">
        <f t="shared" si="44"/>
        <v>0.26031746031746034</v>
      </c>
      <c r="AS147" s="75">
        <f t="shared" si="45"/>
        <v>31.938461538461542</v>
      </c>
      <c r="AT147" s="31">
        <f t="shared" si="60"/>
        <v>0.17179083871575893</v>
      </c>
      <c r="AU147" s="31">
        <f t="shared" si="61"/>
        <v>777.9857142857143</v>
      </c>
      <c r="AV147" s="27">
        <f t="shared" si="66"/>
        <v>950.7648112756809</v>
      </c>
      <c r="AW147" s="27">
        <f t="shared" si="62"/>
        <v>846.7430714285714</v>
      </c>
      <c r="AX147" s="27">
        <f t="shared" si="63"/>
        <v>1.122849236512335</v>
      </c>
      <c r="AY147" s="27">
        <f t="shared" si="64"/>
        <v>-234.46397443860485</v>
      </c>
      <c r="AZ147" s="27">
        <f t="shared" si="65"/>
        <v>1.604587601377074</v>
      </c>
    </row>
    <row r="148" spans="1:52" ht="12.75">
      <c r="A148" t="s">
        <v>76</v>
      </c>
      <c r="B148" s="54">
        <v>35659</v>
      </c>
      <c r="C148" s="59" t="s">
        <v>26</v>
      </c>
      <c r="D148" s="54">
        <v>35666</v>
      </c>
      <c r="E148" s="3">
        <v>584410</v>
      </c>
      <c r="F148" s="3">
        <v>1200</v>
      </c>
      <c r="G148" s="29">
        <v>0.0128</v>
      </c>
      <c r="H148" s="29">
        <v>0.023</v>
      </c>
      <c r="I148" s="32">
        <v>0.02669</v>
      </c>
      <c r="J148" s="32">
        <v>0.3065</v>
      </c>
      <c r="K148" s="29">
        <v>1.2217</v>
      </c>
      <c r="L148" s="32">
        <v>2.017</v>
      </c>
      <c r="M148" s="29">
        <v>0.0408</v>
      </c>
      <c r="N148" s="29">
        <v>0.6987</v>
      </c>
      <c r="O148" s="29">
        <v>2.011</v>
      </c>
      <c r="P148" s="29">
        <v>1.394</v>
      </c>
      <c r="Q148" s="29">
        <v>10.15</v>
      </c>
      <c r="R148" s="29">
        <v>2.04883</v>
      </c>
      <c r="S148" s="29">
        <v>17.5404</v>
      </c>
      <c r="T148" s="29">
        <v>5.768</v>
      </c>
      <c r="U148" s="56">
        <v>18</v>
      </c>
      <c r="V148" s="56">
        <v>82</v>
      </c>
      <c r="W148" s="29">
        <v>0.0547</v>
      </c>
      <c r="X148" s="29">
        <v>2.116</v>
      </c>
      <c r="Y148" s="29">
        <v>0.0053</v>
      </c>
      <c r="Z148" s="29">
        <v>0.4933</v>
      </c>
      <c r="AA148" s="29">
        <v>-5.448821820465058</v>
      </c>
      <c r="AB148" s="29">
        <f t="shared" si="46"/>
        <v>3.2386999999999997</v>
      </c>
      <c r="AC148" s="75">
        <f t="shared" si="47"/>
        <v>0.4571428571428572</v>
      </c>
      <c r="AD148" s="75">
        <f t="shared" si="48"/>
        <v>0.8363636363636364</v>
      </c>
      <c r="AE148" s="75">
        <f t="shared" si="49"/>
        <v>2.9655555555555555</v>
      </c>
      <c r="AF148" s="75">
        <f t="shared" si="50"/>
        <v>43.785714285714285</v>
      </c>
      <c r="AG148" s="75">
        <f t="shared" si="51"/>
        <v>87.2642857142857</v>
      </c>
      <c r="AH148" s="75">
        <f t="shared" si="52"/>
        <v>144.07142857142858</v>
      </c>
      <c r="AI148" s="75">
        <f t="shared" si="53"/>
        <v>3.948387096774194</v>
      </c>
      <c r="AJ148" s="75">
        <f t="shared" si="54"/>
        <v>17.915384615384614</v>
      </c>
      <c r="AK148" s="75">
        <f t="shared" si="55"/>
        <v>100.55</v>
      </c>
      <c r="AL148" s="75">
        <f t="shared" si="56"/>
        <v>116.16666666666666</v>
      </c>
      <c r="AM148" s="75">
        <f t="shared" si="57"/>
        <v>441.30434782608694</v>
      </c>
      <c r="AN148" s="75">
        <f t="shared" si="58"/>
        <v>128.051875</v>
      </c>
      <c r="AO148" s="75">
        <f t="shared" si="59"/>
        <v>501.1542857142858</v>
      </c>
      <c r="AP148" s="75">
        <f t="shared" si="42"/>
        <v>5.2935483870967746</v>
      </c>
      <c r="AQ148" s="75">
        <f t="shared" si="43"/>
        <v>132.25</v>
      </c>
      <c r="AR148" s="75">
        <f t="shared" si="44"/>
        <v>0.16825396825396827</v>
      </c>
      <c r="AS148" s="75">
        <f t="shared" si="45"/>
        <v>15.178461538461539</v>
      </c>
      <c r="AT148" s="31">
        <f t="shared" si="60"/>
        <v>1.7060823890031245</v>
      </c>
      <c r="AU148" s="31">
        <f t="shared" si="61"/>
        <v>231.3357142857143</v>
      </c>
      <c r="AV148" s="27">
        <f t="shared" si="66"/>
        <v>763.2006848224239</v>
      </c>
      <c r="AW148" s="27">
        <f t="shared" si="62"/>
        <v>773.2775892857144</v>
      </c>
      <c r="AX148" s="27">
        <f t="shared" si="63"/>
        <v>0.9869685807491219</v>
      </c>
      <c r="AY148" s="27">
        <f t="shared" si="64"/>
        <v>-97.34119017757621</v>
      </c>
      <c r="AZ148" s="27">
        <f t="shared" si="65"/>
        <v>0.8805758234654307</v>
      </c>
    </row>
    <row r="149" spans="1:52" ht="12.75">
      <c r="A149" t="s">
        <v>77</v>
      </c>
      <c r="B149" s="54">
        <v>35666</v>
      </c>
      <c r="C149" s="59" t="s">
        <v>26</v>
      </c>
      <c r="D149" s="54">
        <v>35687</v>
      </c>
      <c r="E149" s="3">
        <v>584411</v>
      </c>
      <c r="F149" s="3">
        <v>8500</v>
      </c>
      <c r="G149" s="29">
        <v>0.0171</v>
      </c>
      <c r="H149" s="29">
        <v>0.01</v>
      </c>
      <c r="I149" s="32">
        <v>0.02</v>
      </c>
      <c r="J149" s="32">
        <v>0.0812</v>
      </c>
      <c r="K149" s="29">
        <v>0.531</v>
      </c>
      <c r="L149" s="29">
        <v>1.10542</v>
      </c>
      <c r="M149" s="29">
        <v>0.005</v>
      </c>
      <c r="N149" s="29">
        <v>1.353</v>
      </c>
      <c r="O149" s="29">
        <v>1.989</v>
      </c>
      <c r="P149" s="29">
        <v>4.651</v>
      </c>
      <c r="Q149" s="32">
        <v>38.02</v>
      </c>
      <c r="R149" s="29">
        <v>3.62713</v>
      </c>
      <c r="S149" s="32">
        <v>62.56</v>
      </c>
      <c r="T149" s="29">
        <v>5.518</v>
      </c>
      <c r="U149" s="56">
        <v>17</v>
      </c>
      <c r="V149" s="56">
        <v>222</v>
      </c>
      <c r="W149" s="29">
        <v>0.05</v>
      </c>
      <c r="X149" s="29">
        <v>3.646</v>
      </c>
      <c r="Y149" s="29">
        <v>0.002</v>
      </c>
      <c r="Z149" s="29">
        <v>0.4679</v>
      </c>
      <c r="AA149" s="29">
        <v>-8.177199736763509</v>
      </c>
      <c r="AB149" s="29">
        <f t="shared" si="46"/>
        <v>1.6364200000000002</v>
      </c>
      <c r="AC149" s="75">
        <f t="shared" si="47"/>
        <v>0.6107142857142858</v>
      </c>
      <c r="AD149" s="75">
        <f t="shared" si="48"/>
        <v>0.36363636363636365</v>
      </c>
      <c r="AE149" s="75">
        <f t="shared" si="49"/>
        <v>2.2222222222222223</v>
      </c>
      <c r="AF149" s="75">
        <f t="shared" si="50"/>
        <v>11.6</v>
      </c>
      <c r="AG149" s="75">
        <f t="shared" si="51"/>
        <v>37.92857142857143</v>
      </c>
      <c r="AH149" s="75">
        <f t="shared" si="52"/>
        <v>78.95857142857143</v>
      </c>
      <c r="AI149" s="75">
        <f t="shared" si="53"/>
        <v>0.4838709677419355</v>
      </c>
      <c r="AJ149" s="75">
        <f t="shared" si="54"/>
        <v>34.692307692307686</v>
      </c>
      <c r="AK149" s="75">
        <f t="shared" si="55"/>
        <v>99.45000000000002</v>
      </c>
      <c r="AL149" s="75">
        <f t="shared" si="56"/>
        <v>387.5833333333333</v>
      </c>
      <c r="AM149" s="75">
        <f t="shared" si="57"/>
        <v>1653.0434782608695</v>
      </c>
      <c r="AN149" s="75">
        <f t="shared" si="58"/>
        <v>226.695625</v>
      </c>
      <c r="AO149" s="75">
        <f t="shared" si="59"/>
        <v>1787.4285714285716</v>
      </c>
      <c r="AP149" s="75">
        <f t="shared" si="42"/>
        <v>4.838709677419355</v>
      </c>
      <c r="AQ149" s="75">
        <f t="shared" si="43"/>
        <v>227.875</v>
      </c>
      <c r="AR149" s="75">
        <f t="shared" si="44"/>
        <v>0.06349206349206349</v>
      </c>
      <c r="AS149" s="75">
        <f t="shared" si="45"/>
        <v>14.396923076923077</v>
      </c>
      <c r="AT149" s="31">
        <f t="shared" si="60"/>
        <v>3.0338911841942724</v>
      </c>
      <c r="AU149" s="31">
        <f t="shared" si="61"/>
        <v>116.88714285714286</v>
      </c>
      <c r="AV149" s="27">
        <f t="shared" si="66"/>
        <v>2212.697690715082</v>
      </c>
      <c r="AW149" s="27">
        <f t="shared" si="62"/>
        <v>2093.082767857143</v>
      </c>
      <c r="AX149" s="27">
        <f t="shared" si="63"/>
        <v>1.057147727120413</v>
      </c>
      <c r="AY149" s="27">
        <f t="shared" si="64"/>
        <v>81.68635142936728</v>
      </c>
      <c r="AZ149" s="27">
        <f t="shared" si="65"/>
        <v>0.9248165239630823</v>
      </c>
    </row>
    <row r="150" spans="1:52" ht="12.75">
      <c r="A150" t="s">
        <v>78</v>
      </c>
      <c r="B150" s="54">
        <v>35687</v>
      </c>
      <c r="C150" s="59" t="s">
        <v>26</v>
      </c>
      <c r="D150" s="54">
        <v>35694</v>
      </c>
      <c r="E150" s="3">
        <v>584412</v>
      </c>
      <c r="F150" s="3">
        <v>1370</v>
      </c>
      <c r="G150" s="29">
        <v>0.0081</v>
      </c>
      <c r="H150" s="29">
        <v>0.0057</v>
      </c>
      <c r="I150" s="32">
        <v>0.02</v>
      </c>
      <c r="J150" s="32">
        <v>0.103</v>
      </c>
      <c r="K150" s="29">
        <v>0.0591</v>
      </c>
      <c r="L150" s="29">
        <v>0.118546</v>
      </c>
      <c r="M150" s="29">
        <v>0.005</v>
      </c>
      <c r="N150" s="29">
        <v>1.183</v>
      </c>
      <c r="O150" s="29">
        <v>1.234</v>
      </c>
      <c r="P150" s="29">
        <v>3.57</v>
      </c>
      <c r="Q150" s="32">
        <v>29.56</v>
      </c>
      <c r="R150" s="29">
        <v>2.71086</v>
      </c>
      <c r="S150" s="32">
        <v>50.05</v>
      </c>
      <c r="T150" s="29">
        <v>5.597</v>
      </c>
      <c r="U150" s="56">
        <v>17</v>
      </c>
      <c r="V150" s="56">
        <v>171</v>
      </c>
      <c r="W150" s="29">
        <v>0.05</v>
      </c>
      <c r="X150" s="29">
        <v>2.75</v>
      </c>
      <c r="Y150" s="29">
        <v>0.0025</v>
      </c>
      <c r="Z150" s="29">
        <v>0.3266</v>
      </c>
      <c r="AA150" s="29">
        <v>-11.545992482007994</v>
      </c>
      <c r="AB150" s="29">
        <f t="shared" si="46"/>
        <v>0.177646</v>
      </c>
      <c r="AC150" s="75">
        <f t="shared" si="47"/>
        <v>0.28928571428571426</v>
      </c>
      <c r="AD150" s="75">
        <f t="shared" si="48"/>
        <v>0.20727272727272728</v>
      </c>
      <c r="AE150" s="75">
        <f t="shared" si="49"/>
        <v>2.2222222222222223</v>
      </c>
      <c r="AF150" s="75">
        <f t="shared" si="50"/>
        <v>14.714285714285714</v>
      </c>
      <c r="AG150" s="75">
        <f t="shared" si="51"/>
        <v>4.2214285714285715</v>
      </c>
      <c r="AH150" s="75">
        <f t="shared" si="52"/>
        <v>8.467571428571429</v>
      </c>
      <c r="AI150" s="75">
        <f t="shared" si="53"/>
        <v>0.4838709677419355</v>
      </c>
      <c r="AJ150" s="75">
        <f t="shared" si="54"/>
        <v>30.333333333333332</v>
      </c>
      <c r="AK150" s="75">
        <f t="shared" si="55"/>
        <v>61.699999999999996</v>
      </c>
      <c r="AL150" s="75">
        <f t="shared" si="56"/>
        <v>297.5</v>
      </c>
      <c r="AM150" s="75">
        <f t="shared" si="57"/>
        <v>1285.2173913043478</v>
      </c>
      <c r="AN150" s="75">
        <f t="shared" si="58"/>
        <v>169.42874999999998</v>
      </c>
      <c r="AO150" s="75">
        <f t="shared" si="59"/>
        <v>1430</v>
      </c>
      <c r="AP150" s="75">
        <f t="shared" si="42"/>
        <v>4.838709677419355</v>
      </c>
      <c r="AQ150" s="75">
        <f t="shared" si="43"/>
        <v>171.875</v>
      </c>
      <c r="AR150" s="75">
        <f t="shared" si="44"/>
        <v>0.07936507936507936</v>
      </c>
      <c r="AS150" s="75">
        <f t="shared" si="45"/>
        <v>10.04923076923077</v>
      </c>
      <c r="AT150" s="31">
        <f t="shared" si="60"/>
        <v>2.5292979964461426</v>
      </c>
      <c r="AU150" s="31">
        <f t="shared" si="61"/>
        <v>12.689</v>
      </c>
      <c r="AV150" s="27">
        <f t="shared" si="66"/>
        <v>1678.9721532091096</v>
      </c>
      <c r="AW150" s="27">
        <f t="shared" si="62"/>
        <v>1607.8963214285714</v>
      </c>
      <c r="AX150" s="27">
        <f t="shared" si="63"/>
        <v>1.0442042380676568</v>
      </c>
      <c r="AY150" s="27">
        <f t="shared" si="64"/>
        <v>66.8544032091097</v>
      </c>
      <c r="AZ150" s="27">
        <f t="shared" si="65"/>
        <v>0.8987534204925509</v>
      </c>
    </row>
    <row r="151" spans="1:52" ht="12.75">
      <c r="A151" t="s">
        <v>79</v>
      </c>
      <c r="B151" s="54">
        <v>35694</v>
      </c>
      <c r="C151" s="59" t="s">
        <v>26</v>
      </c>
      <c r="D151" s="54">
        <v>35701</v>
      </c>
      <c r="E151" s="3">
        <v>584413</v>
      </c>
      <c r="F151" s="3">
        <v>40</v>
      </c>
      <c r="G151" s="29">
        <v>0.0437</v>
      </c>
      <c r="H151" s="29">
        <v>0.0571</v>
      </c>
      <c r="I151" s="32">
        <v>0.05593</v>
      </c>
      <c r="J151" s="32">
        <v>1.308</v>
      </c>
      <c r="K151" s="29">
        <v>7.1551</v>
      </c>
      <c r="L151" s="36">
        <v>13.831</v>
      </c>
      <c r="M151" s="29">
        <v>0.005</v>
      </c>
      <c r="N151" s="35">
        <v>4.131</v>
      </c>
      <c r="O151" s="29">
        <v>6.664</v>
      </c>
      <c r="P151" s="29">
        <v>4.045</v>
      </c>
      <c r="Q151" s="32">
        <v>27.03</v>
      </c>
      <c r="R151" s="37"/>
      <c r="S151" s="32">
        <v>16.92</v>
      </c>
      <c r="T151" s="5"/>
      <c r="U151" s="60"/>
      <c r="W151" s="29">
        <v>0.05</v>
      </c>
      <c r="X151" s="33"/>
      <c r="Y151" s="29">
        <v>0.0126</v>
      </c>
      <c r="Z151" s="29">
        <v>1.874</v>
      </c>
      <c r="AA151" s="29"/>
      <c r="AB151" s="29">
        <f t="shared" si="46"/>
        <v>20.9861</v>
      </c>
      <c r="AC151" s="75">
        <f t="shared" si="47"/>
        <v>1.5607142857142857</v>
      </c>
      <c r="AD151" s="75">
        <f t="shared" si="48"/>
        <v>2.076363636363636</v>
      </c>
      <c r="AE151" s="75">
        <f t="shared" si="49"/>
        <v>6.214444444444444</v>
      </c>
      <c r="AF151" s="75">
        <f t="shared" si="50"/>
        <v>186.85714285714286</v>
      </c>
      <c r="AG151" s="75">
        <f t="shared" si="51"/>
        <v>511.07857142857137</v>
      </c>
      <c r="AH151" s="75">
        <f t="shared" si="52"/>
        <v>987.9285714285713</v>
      </c>
      <c r="AI151" s="75">
        <f t="shared" si="53"/>
        <v>0.4838709677419355</v>
      </c>
      <c r="AJ151" s="75">
        <f t="shared" si="54"/>
        <v>105.92307692307692</v>
      </c>
      <c r="AK151" s="75">
        <f t="shared" si="55"/>
        <v>333.2</v>
      </c>
      <c r="AL151" s="75">
        <f t="shared" si="56"/>
        <v>337.08333333333337</v>
      </c>
      <c r="AM151" s="75">
        <f t="shared" si="57"/>
        <v>1175.2173913043478</v>
      </c>
      <c r="AN151" s="76"/>
      <c r="AO151" s="75">
        <f t="shared" si="59"/>
        <v>483.4285714285715</v>
      </c>
      <c r="AP151" s="75">
        <f t="shared" si="42"/>
        <v>4.838709677419355</v>
      </c>
      <c r="AQ151" s="76"/>
      <c r="AR151" s="75">
        <f t="shared" si="44"/>
        <v>0.4</v>
      </c>
      <c r="AS151" s="75">
        <f t="shared" si="45"/>
        <v>57.66153846153846</v>
      </c>
      <c r="AT151" s="31"/>
      <c r="AU151" s="31">
        <f t="shared" si="61"/>
        <v>1499.0071428571428</v>
      </c>
      <c r="AV151" s="27"/>
      <c r="AW151" s="27"/>
      <c r="AX151" s="27"/>
      <c r="AY151" s="27"/>
      <c r="AZ151" s="27">
        <f t="shared" si="65"/>
        <v>2.4310052420598205</v>
      </c>
    </row>
    <row r="152" spans="1:52" ht="12.75">
      <c r="A152" t="s">
        <v>88</v>
      </c>
      <c r="B152" s="54">
        <v>35701</v>
      </c>
      <c r="C152" s="59" t="s">
        <v>26</v>
      </c>
      <c r="D152" s="54">
        <v>35708</v>
      </c>
      <c r="E152" s="3">
        <v>584414</v>
      </c>
      <c r="F152" s="3">
        <v>2300</v>
      </c>
      <c r="G152" s="29">
        <v>0.0633</v>
      </c>
      <c r="H152" s="29">
        <v>0.0093</v>
      </c>
      <c r="I152" s="32">
        <v>0.02</v>
      </c>
      <c r="J152" s="32">
        <v>0.0612</v>
      </c>
      <c r="K152" s="29">
        <v>0.1355</v>
      </c>
      <c r="L152" s="29">
        <v>0.624613</v>
      </c>
      <c r="M152" s="29">
        <v>0.005</v>
      </c>
      <c r="N152" s="29">
        <v>1.267</v>
      </c>
      <c r="O152" s="29">
        <v>1.791</v>
      </c>
      <c r="P152" s="29">
        <v>4.535</v>
      </c>
      <c r="Q152" s="32">
        <v>35.11</v>
      </c>
      <c r="R152" s="29">
        <v>4.218</v>
      </c>
      <c r="S152" s="32">
        <v>35.25</v>
      </c>
      <c r="T152" s="29">
        <v>4.862</v>
      </c>
      <c r="U152" s="56">
        <v>17</v>
      </c>
      <c r="V152" s="56">
        <v>197</v>
      </c>
      <c r="W152" s="29">
        <v>0.05</v>
      </c>
      <c r="X152" s="29">
        <v>4.178</v>
      </c>
      <c r="Y152" s="29">
        <v>0.0081</v>
      </c>
      <c r="Z152" s="29">
        <v>0.6572</v>
      </c>
      <c r="AA152" s="29">
        <v>-4.2398438033774815</v>
      </c>
      <c r="AB152" s="29">
        <f t="shared" si="46"/>
        <v>0.760113</v>
      </c>
      <c r="AC152" s="75">
        <f t="shared" si="47"/>
        <v>2.2607142857142857</v>
      </c>
      <c r="AD152" s="75">
        <f t="shared" si="48"/>
        <v>0.33818181818181814</v>
      </c>
      <c r="AE152" s="75">
        <f t="shared" si="49"/>
        <v>2.2222222222222223</v>
      </c>
      <c r="AF152" s="75">
        <f t="shared" si="50"/>
        <v>8.742857142857142</v>
      </c>
      <c r="AG152" s="75">
        <f t="shared" si="51"/>
        <v>9.678571428571429</v>
      </c>
      <c r="AH152" s="75">
        <f t="shared" si="52"/>
        <v>44.61521428571429</v>
      </c>
      <c r="AI152" s="75">
        <f t="shared" si="53"/>
        <v>0.4838709677419355</v>
      </c>
      <c r="AJ152" s="75">
        <f t="shared" si="54"/>
        <v>32.48717948717948</v>
      </c>
      <c r="AK152" s="75">
        <f t="shared" si="55"/>
        <v>89.55</v>
      </c>
      <c r="AL152" s="75">
        <f t="shared" si="56"/>
        <v>377.9166666666667</v>
      </c>
      <c r="AM152" s="75">
        <f t="shared" si="57"/>
        <v>1526.5217391304348</v>
      </c>
      <c r="AN152" s="75">
        <f t="shared" si="58"/>
        <v>263.625</v>
      </c>
      <c r="AO152" s="75">
        <f t="shared" si="59"/>
        <v>1007.1428571428571</v>
      </c>
      <c r="AP152" s="75">
        <f t="shared" si="42"/>
        <v>4.838709677419355</v>
      </c>
      <c r="AQ152" s="75">
        <f t="shared" si="43"/>
        <v>261.125</v>
      </c>
      <c r="AR152" s="75">
        <f t="shared" si="44"/>
        <v>0.2571428571428572</v>
      </c>
      <c r="AS152" s="75">
        <f t="shared" si="45"/>
        <v>20.22153846153846</v>
      </c>
      <c r="AT152" s="31">
        <f t="shared" si="60"/>
        <v>13.740419750125154</v>
      </c>
      <c r="AU152" s="31">
        <f t="shared" si="61"/>
        <v>54.29378571428572</v>
      </c>
      <c r="AV152" s="27">
        <f t="shared" si="66"/>
        <v>2036.1541567128525</v>
      </c>
      <c r="AW152" s="27">
        <f t="shared" si="62"/>
        <v>1315.3830714285714</v>
      </c>
      <c r="AX152" s="27">
        <f t="shared" si="63"/>
        <v>1.5479552694117371</v>
      </c>
      <c r="AY152" s="27">
        <f t="shared" si="64"/>
        <v>711.0925138557095</v>
      </c>
      <c r="AZ152" s="27">
        <f t="shared" si="65"/>
        <v>1.515695343817453</v>
      </c>
    </row>
    <row r="153" spans="1:52" ht="12.75">
      <c r="A153" t="s">
        <v>80</v>
      </c>
      <c r="B153" s="54">
        <v>35708</v>
      </c>
      <c r="C153" s="59" t="s">
        <v>26</v>
      </c>
      <c r="D153" s="54">
        <v>35715</v>
      </c>
      <c r="E153" s="3">
        <v>584415</v>
      </c>
      <c r="F153" s="3">
        <v>1010</v>
      </c>
      <c r="G153" s="29">
        <v>0.0305</v>
      </c>
      <c r="H153" s="29">
        <v>0.0076</v>
      </c>
      <c r="I153" s="32">
        <v>0.02</v>
      </c>
      <c r="J153" s="32">
        <v>0.153</v>
      </c>
      <c r="K153" s="29">
        <v>0.3319</v>
      </c>
      <c r="L153" s="32">
        <v>0.629</v>
      </c>
      <c r="M153" s="29">
        <v>0.005</v>
      </c>
      <c r="N153" s="29">
        <v>0.7248</v>
      </c>
      <c r="O153" s="29">
        <v>0.9144</v>
      </c>
      <c r="P153" s="29">
        <v>2.406</v>
      </c>
      <c r="Q153" s="32">
        <v>19.77</v>
      </c>
      <c r="R153" s="29">
        <v>2.32816</v>
      </c>
      <c r="S153" s="32">
        <v>33.06</v>
      </c>
      <c r="T153" s="29">
        <v>4.942</v>
      </c>
      <c r="U153" s="56">
        <v>17</v>
      </c>
      <c r="V153" s="56">
        <v>124</v>
      </c>
      <c r="W153" s="29">
        <v>0.05</v>
      </c>
      <c r="X153" s="29">
        <v>2.289</v>
      </c>
      <c r="Y153" s="29">
        <v>0.002</v>
      </c>
      <c r="Z153" s="29">
        <v>0.6783</v>
      </c>
      <c r="AA153" s="29">
        <v>-7.069551254815699</v>
      </c>
      <c r="AB153" s="29">
        <f t="shared" si="46"/>
        <v>0.9609</v>
      </c>
      <c r="AC153" s="75">
        <f t="shared" si="47"/>
        <v>1.0892857142857142</v>
      </c>
      <c r="AD153" s="75">
        <f t="shared" si="48"/>
        <v>0.27636363636363637</v>
      </c>
      <c r="AE153" s="75">
        <f t="shared" si="49"/>
        <v>2.2222222222222223</v>
      </c>
      <c r="AF153" s="75">
        <f t="shared" si="50"/>
        <v>21.857142857142858</v>
      </c>
      <c r="AG153" s="75">
        <f t="shared" si="51"/>
        <v>23.707142857142852</v>
      </c>
      <c r="AH153" s="75">
        <f t="shared" si="52"/>
        <v>44.92857142857143</v>
      </c>
      <c r="AI153" s="75">
        <f t="shared" si="53"/>
        <v>0.4838709677419355</v>
      </c>
      <c r="AJ153" s="75">
        <f t="shared" si="54"/>
        <v>18.584615384615383</v>
      </c>
      <c r="AK153" s="75">
        <f t="shared" si="55"/>
        <v>45.72</v>
      </c>
      <c r="AL153" s="75">
        <f t="shared" si="56"/>
        <v>200.5</v>
      </c>
      <c r="AM153" s="75">
        <f t="shared" si="57"/>
        <v>859.5652173913043</v>
      </c>
      <c r="AN153" s="75">
        <f t="shared" si="58"/>
        <v>145.51</v>
      </c>
      <c r="AO153" s="75">
        <f t="shared" si="59"/>
        <v>944.5714285714287</v>
      </c>
      <c r="AP153" s="75">
        <f t="shared" si="42"/>
        <v>4.838709677419355</v>
      </c>
      <c r="AQ153" s="75">
        <f t="shared" si="43"/>
        <v>143.0625</v>
      </c>
      <c r="AR153" s="75">
        <f t="shared" si="44"/>
        <v>0.06349206349206349</v>
      </c>
      <c r="AS153" s="75">
        <f t="shared" si="45"/>
        <v>20.87076923076923</v>
      </c>
      <c r="AT153" s="31">
        <f t="shared" si="60"/>
        <v>11.428783347897717</v>
      </c>
      <c r="AU153" s="31">
        <f t="shared" si="61"/>
        <v>68.63571428571429</v>
      </c>
      <c r="AV153" s="27">
        <f t="shared" si="66"/>
        <v>1148.0769756330624</v>
      </c>
      <c r="AW153" s="27">
        <f t="shared" si="62"/>
        <v>1135.0100000000002</v>
      </c>
      <c r="AX153" s="27">
        <f t="shared" si="63"/>
        <v>1.0115126524286677</v>
      </c>
      <c r="AY153" s="27">
        <f t="shared" si="64"/>
        <v>-10.640167224080642</v>
      </c>
      <c r="AZ153" s="27">
        <f t="shared" si="65"/>
        <v>0.9100055235540123</v>
      </c>
    </row>
    <row r="154" spans="1:52" ht="12.75">
      <c r="A154" t="s">
        <v>81</v>
      </c>
      <c r="B154" s="54">
        <v>35715</v>
      </c>
      <c r="C154" s="59" t="s">
        <v>26</v>
      </c>
      <c r="D154" s="54">
        <v>35722</v>
      </c>
      <c r="E154" s="3">
        <v>584416</v>
      </c>
      <c r="F154" s="3">
        <v>2050</v>
      </c>
      <c r="G154" s="29">
        <v>0.0152</v>
      </c>
      <c r="H154" s="29">
        <v>0.0047</v>
      </c>
      <c r="I154" s="32">
        <v>0.02</v>
      </c>
      <c r="J154" s="32">
        <v>0.0989</v>
      </c>
      <c r="K154" s="29">
        <v>0.1539</v>
      </c>
      <c r="L154" s="32">
        <v>0.202</v>
      </c>
      <c r="M154" s="29">
        <v>0.005</v>
      </c>
      <c r="N154" s="29">
        <v>0.5346</v>
      </c>
      <c r="O154" s="29">
        <v>0.5342</v>
      </c>
      <c r="P154" s="29">
        <v>1.73</v>
      </c>
      <c r="Q154" s="32">
        <v>12.7</v>
      </c>
      <c r="R154" s="29">
        <v>1.50589</v>
      </c>
      <c r="S154" s="29">
        <v>22.3557</v>
      </c>
      <c r="T154" s="29">
        <v>5.44</v>
      </c>
      <c r="U154" s="56">
        <v>19</v>
      </c>
      <c r="V154" s="56">
        <v>81</v>
      </c>
      <c r="W154" s="29">
        <v>0.05</v>
      </c>
      <c r="X154" s="29">
        <v>1.533</v>
      </c>
      <c r="Y154" s="29">
        <v>0.0025</v>
      </c>
      <c r="Z154" s="29">
        <v>0.4245</v>
      </c>
      <c r="AA154" s="29">
        <v>-8.030682672752864</v>
      </c>
      <c r="AB154" s="29">
        <f t="shared" si="46"/>
        <v>0.3559</v>
      </c>
      <c r="AC154" s="75">
        <f t="shared" si="47"/>
        <v>0.5428571428571429</v>
      </c>
      <c r="AD154" s="75">
        <f t="shared" si="48"/>
        <v>0.17090909090909093</v>
      </c>
      <c r="AE154" s="75">
        <f t="shared" si="49"/>
        <v>2.2222222222222223</v>
      </c>
      <c r="AF154" s="75">
        <f t="shared" si="50"/>
        <v>14.12857142857143</v>
      </c>
      <c r="AG154" s="75">
        <f t="shared" si="51"/>
        <v>10.992857142857142</v>
      </c>
      <c r="AH154" s="75">
        <f t="shared" si="52"/>
        <v>14.428571428571429</v>
      </c>
      <c r="AI154" s="75">
        <f t="shared" si="53"/>
        <v>0.4838709677419355</v>
      </c>
      <c r="AJ154" s="75">
        <f t="shared" si="54"/>
        <v>13.707692307692307</v>
      </c>
      <c r="AK154" s="75">
        <f t="shared" si="55"/>
        <v>26.71</v>
      </c>
      <c r="AL154" s="75">
        <f t="shared" si="56"/>
        <v>144.16666666666666</v>
      </c>
      <c r="AM154" s="75">
        <f t="shared" si="57"/>
        <v>552.1739130434781</v>
      </c>
      <c r="AN154" s="75">
        <f t="shared" si="58"/>
        <v>94.11812499999999</v>
      </c>
      <c r="AO154" s="75">
        <f t="shared" si="59"/>
        <v>638.7342857142856</v>
      </c>
      <c r="AP154" s="75">
        <f t="shared" si="42"/>
        <v>4.838709677419355</v>
      </c>
      <c r="AQ154" s="75">
        <f t="shared" si="43"/>
        <v>95.8125</v>
      </c>
      <c r="AR154" s="75">
        <f t="shared" si="44"/>
        <v>0.07936507936507936</v>
      </c>
      <c r="AS154" s="75">
        <f t="shared" si="45"/>
        <v>13.061538461538461</v>
      </c>
      <c r="AT154" s="31">
        <f t="shared" si="60"/>
        <v>3.630780547701011</v>
      </c>
      <c r="AU154" s="31">
        <f t="shared" si="61"/>
        <v>25.42142857142857</v>
      </c>
      <c r="AV154" s="27">
        <f t="shared" si="66"/>
        <v>747.7511291606943</v>
      </c>
      <c r="AW154" s="27">
        <f t="shared" si="62"/>
        <v>747.280982142857</v>
      </c>
      <c r="AX154" s="27">
        <f t="shared" si="63"/>
        <v>1.0006291435605508</v>
      </c>
      <c r="AY154" s="27">
        <f t="shared" si="64"/>
        <v>-10.522710125020012</v>
      </c>
      <c r="AZ154" s="27">
        <f t="shared" si="65"/>
        <v>0.8644814054814538</v>
      </c>
    </row>
    <row r="155" spans="1:52" ht="12.75">
      <c r="A155" t="s">
        <v>82</v>
      </c>
      <c r="B155" s="54">
        <v>35722</v>
      </c>
      <c r="C155" s="59" t="s">
        <v>26</v>
      </c>
      <c r="D155" s="54">
        <v>35729</v>
      </c>
      <c r="E155" s="3">
        <v>584417</v>
      </c>
      <c r="F155" s="3">
        <v>810</v>
      </c>
      <c r="G155" s="29">
        <v>0.0067</v>
      </c>
      <c r="H155" s="29">
        <v>0.0138</v>
      </c>
      <c r="I155" s="32">
        <v>0.02</v>
      </c>
      <c r="J155" s="32">
        <v>0.0956</v>
      </c>
      <c r="K155" s="29">
        <v>0.1442</v>
      </c>
      <c r="L155" s="32">
        <v>0.483</v>
      </c>
      <c r="M155" s="29">
        <v>0.005</v>
      </c>
      <c r="N155" s="29">
        <v>0.914</v>
      </c>
      <c r="O155" s="29">
        <v>0.9375</v>
      </c>
      <c r="P155" s="29">
        <v>2.875</v>
      </c>
      <c r="Q155" s="32">
        <v>24.35</v>
      </c>
      <c r="R155" s="29">
        <v>2.44806</v>
      </c>
      <c r="S155" s="32">
        <v>40.59</v>
      </c>
      <c r="T155" s="29">
        <v>5.083</v>
      </c>
      <c r="U155" s="56">
        <v>19</v>
      </c>
      <c r="V155" s="56">
        <v>144</v>
      </c>
      <c r="W155" s="29">
        <v>0.05</v>
      </c>
      <c r="X155" s="29">
        <v>2.457</v>
      </c>
      <c r="Y155" s="29">
        <v>0.0026</v>
      </c>
      <c r="Z155" s="29">
        <v>0.4188</v>
      </c>
      <c r="AA155" s="29">
        <v>-4.815788107068104</v>
      </c>
      <c r="AB155" s="29">
        <f t="shared" si="46"/>
        <v>0.6272</v>
      </c>
      <c r="AC155" s="75">
        <f t="shared" si="47"/>
        <v>0.2392857142857143</v>
      </c>
      <c r="AD155" s="75">
        <f t="shared" si="48"/>
        <v>0.5018181818181818</v>
      </c>
      <c r="AE155" s="75">
        <f t="shared" si="49"/>
        <v>2.2222222222222223</v>
      </c>
      <c r="AF155" s="75">
        <f t="shared" si="50"/>
        <v>13.657142857142857</v>
      </c>
      <c r="AG155" s="75">
        <f t="shared" si="51"/>
        <v>10.3</v>
      </c>
      <c r="AH155" s="75">
        <f t="shared" si="52"/>
        <v>34.49999999999999</v>
      </c>
      <c r="AI155" s="75">
        <f t="shared" si="53"/>
        <v>0.4838709677419355</v>
      </c>
      <c r="AJ155" s="75">
        <f t="shared" si="54"/>
        <v>23.435897435897438</v>
      </c>
      <c r="AK155" s="75">
        <f t="shared" si="55"/>
        <v>46.875</v>
      </c>
      <c r="AL155" s="75">
        <f t="shared" si="56"/>
        <v>239.58333333333334</v>
      </c>
      <c r="AM155" s="75">
        <f t="shared" si="57"/>
        <v>1058.695652173913</v>
      </c>
      <c r="AN155" s="75">
        <f t="shared" si="58"/>
        <v>153.00375</v>
      </c>
      <c r="AO155" s="75">
        <f t="shared" si="59"/>
        <v>1159.714285714286</v>
      </c>
      <c r="AP155" s="75">
        <f t="shared" si="42"/>
        <v>4.838709677419355</v>
      </c>
      <c r="AQ155" s="75">
        <f t="shared" si="43"/>
        <v>153.5625</v>
      </c>
      <c r="AR155" s="75">
        <f t="shared" si="44"/>
        <v>0.08253968253968254</v>
      </c>
      <c r="AS155" s="75">
        <f t="shared" si="45"/>
        <v>12.886153846153846</v>
      </c>
      <c r="AT155" s="31">
        <f t="shared" si="60"/>
        <v>8.260379495771785</v>
      </c>
      <c r="AU155" s="31">
        <f t="shared" si="61"/>
        <v>44.8</v>
      </c>
      <c r="AV155" s="27">
        <f t="shared" si="66"/>
        <v>1378.8898829431437</v>
      </c>
      <c r="AW155" s="27">
        <f t="shared" si="62"/>
        <v>1347.218035714286</v>
      </c>
      <c r="AX155" s="27">
        <f t="shared" si="63"/>
        <v>1.0235090730596295</v>
      </c>
      <c r="AY155" s="27">
        <f t="shared" si="64"/>
        <v>21.371847228857632</v>
      </c>
      <c r="AZ155" s="27">
        <f t="shared" si="65"/>
        <v>0.9128935162869413</v>
      </c>
    </row>
    <row r="156" spans="1:52" s="53" customFormat="1" ht="12.75">
      <c r="A156" s="53" t="s">
        <v>83</v>
      </c>
      <c r="B156" s="61">
        <v>35729</v>
      </c>
      <c r="C156" s="62" t="s">
        <v>26</v>
      </c>
      <c r="D156" s="61">
        <v>35736</v>
      </c>
      <c r="E156" s="57">
        <v>584418</v>
      </c>
      <c r="F156" s="57">
        <v>685</v>
      </c>
      <c r="G156" s="63">
        <v>0.0471</v>
      </c>
      <c r="H156" s="63">
        <v>0.012</v>
      </c>
      <c r="I156" s="38">
        <v>0.02273</v>
      </c>
      <c r="J156" s="38">
        <v>0.1113</v>
      </c>
      <c r="K156" s="63">
        <v>0.2892</v>
      </c>
      <c r="L156" s="38">
        <v>3.684</v>
      </c>
      <c r="M156" s="63">
        <v>0.005</v>
      </c>
      <c r="N156" s="63">
        <v>0.6655</v>
      </c>
      <c r="O156" s="63">
        <v>1.033</v>
      </c>
      <c r="P156" s="63">
        <v>1.709</v>
      </c>
      <c r="Q156" s="63">
        <v>13.36</v>
      </c>
      <c r="R156" s="63">
        <v>1.65349</v>
      </c>
      <c r="S156" s="63">
        <v>16.8587</v>
      </c>
      <c r="T156" s="63">
        <v>4.96</v>
      </c>
      <c r="U156" s="64">
        <v>19</v>
      </c>
      <c r="V156" s="64">
        <v>92</v>
      </c>
      <c r="W156" s="63">
        <v>0.05</v>
      </c>
      <c r="X156" s="63">
        <v>1.697</v>
      </c>
      <c r="Y156" s="63">
        <v>0.0059</v>
      </c>
      <c r="Z156" s="63">
        <v>0.7509</v>
      </c>
      <c r="AA156" s="63">
        <v>-4.147154893594048</v>
      </c>
      <c r="AB156" s="29">
        <f t="shared" si="46"/>
        <v>3.9732000000000003</v>
      </c>
      <c r="AC156" s="75">
        <f t="shared" si="47"/>
        <v>1.6821428571428574</v>
      </c>
      <c r="AD156" s="75">
        <f t="shared" si="48"/>
        <v>0.43636363636363634</v>
      </c>
      <c r="AE156" s="75">
        <f t="shared" si="49"/>
        <v>2.5255555555555556</v>
      </c>
      <c r="AF156" s="75">
        <f t="shared" si="50"/>
        <v>15.9</v>
      </c>
      <c r="AG156" s="75">
        <f t="shared" si="51"/>
        <v>20.657142857142855</v>
      </c>
      <c r="AH156" s="75">
        <f t="shared" si="52"/>
        <v>263.14285714285717</v>
      </c>
      <c r="AI156" s="75">
        <f t="shared" si="53"/>
        <v>0.4838709677419355</v>
      </c>
      <c r="AJ156" s="75">
        <f t="shared" si="54"/>
        <v>17.064102564102566</v>
      </c>
      <c r="AK156" s="75">
        <f t="shared" si="55"/>
        <v>51.64999999999999</v>
      </c>
      <c r="AL156" s="75">
        <f t="shared" si="56"/>
        <v>142.41666666666666</v>
      </c>
      <c r="AM156" s="75">
        <f t="shared" si="57"/>
        <v>580.8695652173913</v>
      </c>
      <c r="AN156" s="75">
        <f t="shared" si="58"/>
        <v>103.343125</v>
      </c>
      <c r="AO156" s="75">
        <f t="shared" si="59"/>
        <v>481.6771428571428</v>
      </c>
      <c r="AP156" s="75">
        <f t="shared" si="42"/>
        <v>4.838709677419355</v>
      </c>
      <c r="AQ156" s="75">
        <f t="shared" si="43"/>
        <v>106.0625</v>
      </c>
      <c r="AR156" s="75">
        <f t="shared" si="44"/>
        <v>0.18730158730158727</v>
      </c>
      <c r="AS156" s="75">
        <f t="shared" si="45"/>
        <v>23.104615384615386</v>
      </c>
      <c r="AT156" s="31">
        <f t="shared" si="60"/>
        <v>10.964781961431854</v>
      </c>
      <c r="AU156" s="31">
        <f t="shared" si="61"/>
        <v>283.8</v>
      </c>
      <c r="AV156" s="27">
        <f t="shared" si="66"/>
        <v>812.6574773053034</v>
      </c>
      <c r="AW156" s="27">
        <f t="shared" si="62"/>
        <v>848.163125</v>
      </c>
      <c r="AX156" s="27">
        <f t="shared" si="63"/>
        <v>0.9581381851578413</v>
      </c>
      <c r="AY156" s="27">
        <f t="shared" si="64"/>
        <v>-56.162790551839635</v>
      </c>
      <c r="AZ156" s="27">
        <f t="shared" si="65"/>
        <v>1.2059313459880474</v>
      </c>
    </row>
    <row r="157" spans="1:45" s="53" customFormat="1" ht="15.75">
      <c r="A157" s="13"/>
      <c r="B157" s="61"/>
      <c r="C157" s="86"/>
      <c r="E157" s="87"/>
      <c r="F157" s="87"/>
      <c r="G157" s="30"/>
      <c r="H157" s="30"/>
      <c r="I157" s="30"/>
      <c r="J157" s="30"/>
      <c r="K157" s="30"/>
      <c r="L157" s="30"/>
      <c r="M157" s="30"/>
      <c r="N157" s="30"/>
      <c r="O157" s="30"/>
      <c r="P157" s="30"/>
      <c r="Q157" s="30"/>
      <c r="R157" s="30"/>
      <c r="S157" s="30"/>
      <c r="T157" s="30"/>
      <c r="U157" s="30"/>
      <c r="V157" s="30"/>
      <c r="W157" s="30"/>
      <c r="X157" s="30"/>
      <c r="Y157" s="30"/>
      <c r="Z157" s="30"/>
      <c r="AA157" s="88"/>
      <c r="AC157" s="65"/>
      <c r="AD157" s="65"/>
      <c r="AE157" s="65"/>
      <c r="AF157" s="65"/>
      <c r="AG157" s="65"/>
      <c r="AH157" s="65"/>
      <c r="AI157" s="65"/>
      <c r="AJ157" s="65"/>
      <c r="AK157" s="65"/>
      <c r="AL157" s="65"/>
      <c r="AM157" s="65"/>
      <c r="AN157" s="65"/>
      <c r="AO157" s="65"/>
      <c r="AP157" s="65"/>
      <c r="AQ157" s="65"/>
      <c r="AR157" s="65"/>
      <c r="AS157" s="65"/>
    </row>
    <row r="158" spans="7:45" ht="12.75">
      <c r="G158" s="6"/>
      <c r="H158" s="6"/>
      <c r="I158" s="89"/>
      <c r="J158" s="89"/>
      <c r="K158" s="6"/>
      <c r="L158" s="6"/>
      <c r="M158" s="6"/>
      <c r="N158" s="6"/>
      <c r="O158" s="6"/>
      <c r="P158" s="6"/>
      <c r="Q158" s="6"/>
      <c r="R158" s="6"/>
      <c r="S158" s="6"/>
      <c r="T158" s="6"/>
      <c r="W158" s="6"/>
      <c r="X158" s="6"/>
      <c r="Y158" s="6"/>
      <c r="Z158" s="6"/>
      <c r="AA158" s="6"/>
      <c r="AC158" s="1"/>
      <c r="AD158" s="1"/>
      <c r="AE158" s="1"/>
      <c r="AF158" s="1"/>
      <c r="AG158" s="1"/>
      <c r="AH158" s="1"/>
      <c r="AI158" s="1"/>
      <c r="AJ158" s="1"/>
      <c r="AK158" s="1"/>
      <c r="AL158" s="1"/>
      <c r="AM158" s="1"/>
      <c r="AN158" s="1"/>
      <c r="AO158" s="1"/>
      <c r="AP158" s="1"/>
      <c r="AQ158" s="1"/>
      <c r="AR158" s="1"/>
      <c r="AS158" s="1"/>
    </row>
    <row r="159" spans="1:52" s="19" customFormat="1" ht="14.25">
      <c r="A159" s="24"/>
      <c r="B159" s="69"/>
      <c r="C159" s="22"/>
      <c r="D159" s="24"/>
      <c r="E159" s="24"/>
      <c r="F159" s="24"/>
      <c r="G159" s="24"/>
      <c r="H159" s="24"/>
      <c r="I159" s="24"/>
      <c r="J159" s="24"/>
      <c r="K159" s="24"/>
      <c r="L159" s="24"/>
      <c r="M159" s="24"/>
      <c r="N159" s="24"/>
      <c r="O159" s="24"/>
      <c r="P159" s="24"/>
      <c r="Q159" s="24"/>
      <c r="R159" s="24"/>
      <c r="S159" s="24"/>
      <c r="T159" s="22"/>
      <c r="U159" s="22"/>
      <c r="V159" s="22"/>
      <c r="W159" s="24"/>
      <c r="X159" s="24"/>
      <c r="Y159" s="24"/>
      <c r="Z159" s="24"/>
      <c r="AA159" s="26"/>
      <c r="AB159" s="24"/>
      <c r="AC159" s="25"/>
      <c r="AD159" s="25"/>
      <c r="AE159" s="25"/>
      <c r="AF159" s="25"/>
      <c r="AG159" s="25"/>
      <c r="AH159" s="25"/>
      <c r="AI159" s="25"/>
      <c r="AJ159" s="25"/>
      <c r="AK159" s="25"/>
      <c r="AL159" s="25"/>
      <c r="AM159" s="25"/>
      <c r="AN159" s="25"/>
      <c r="AO159" s="25"/>
      <c r="AP159" s="25"/>
      <c r="AQ159" s="25"/>
      <c r="AR159" s="25"/>
      <c r="AS159" s="25"/>
      <c r="AT159" s="24"/>
      <c r="AU159" s="24"/>
      <c r="AV159" s="90"/>
      <c r="AW159" s="90"/>
      <c r="AX159" s="90"/>
      <c r="AY159" s="90"/>
      <c r="AZ159" s="90"/>
    </row>
    <row r="160" spans="1:52" s="19" customFormat="1" ht="12.75">
      <c r="A160" s="24"/>
      <c r="B160" s="69"/>
      <c r="C160" s="22"/>
      <c r="D160" s="24"/>
      <c r="E160" s="24"/>
      <c r="F160" s="24"/>
      <c r="G160" s="22"/>
      <c r="H160" s="24"/>
      <c r="I160" s="24"/>
      <c r="J160" s="24"/>
      <c r="K160" s="24"/>
      <c r="L160" s="24"/>
      <c r="M160" s="24"/>
      <c r="N160" s="24"/>
      <c r="O160" s="24"/>
      <c r="P160" s="24"/>
      <c r="Q160" s="24"/>
      <c r="R160" s="24"/>
      <c r="S160" s="24"/>
      <c r="U160" s="22"/>
      <c r="V160" s="22"/>
      <c r="W160" s="24"/>
      <c r="X160" s="24"/>
      <c r="Y160" s="24"/>
      <c r="Z160" s="24"/>
      <c r="AA160" s="24"/>
      <c r="AB160" s="24"/>
      <c r="AC160" s="25"/>
      <c r="AD160" s="25"/>
      <c r="AE160" s="25"/>
      <c r="AF160" s="25"/>
      <c r="AG160" s="25"/>
      <c r="AH160" s="25"/>
      <c r="AI160" s="25"/>
      <c r="AJ160" s="25"/>
      <c r="AK160" s="25"/>
      <c r="AL160" s="25"/>
      <c r="AM160" s="25"/>
      <c r="AN160" s="25"/>
      <c r="AO160" s="25"/>
      <c r="AP160" s="25"/>
      <c r="AQ160" s="25"/>
      <c r="AR160" s="25"/>
      <c r="AS160" s="25"/>
      <c r="AT160" s="25"/>
      <c r="AU160" s="25"/>
      <c r="AV160" s="70"/>
      <c r="AW160" s="70"/>
      <c r="AX160" s="70"/>
      <c r="AY160" s="70"/>
      <c r="AZ160" s="71"/>
    </row>
    <row r="161" spans="1:52" s="19" customFormat="1" ht="12.75">
      <c r="A161" s="91"/>
      <c r="B161" s="92"/>
      <c r="C161" s="17"/>
      <c r="D161" s="17"/>
      <c r="E161" s="17"/>
      <c r="F161" s="17"/>
      <c r="G161" s="17"/>
      <c r="H161" s="17"/>
      <c r="I161" s="17"/>
      <c r="J161" s="17"/>
      <c r="K161" s="17"/>
      <c r="L161" s="17"/>
      <c r="M161" s="17"/>
      <c r="N161" s="93"/>
      <c r="O161" s="17"/>
      <c r="P161" s="17"/>
      <c r="Q161" s="17"/>
      <c r="R161" s="17"/>
      <c r="S161" s="17"/>
      <c r="T161" s="17"/>
      <c r="U161" s="17"/>
      <c r="V161" s="17"/>
      <c r="W161" s="17"/>
      <c r="X161" s="17"/>
      <c r="Y161" s="17"/>
      <c r="Z161" s="17"/>
      <c r="AA161" s="24"/>
      <c r="AC161" s="18"/>
      <c r="AD161" s="18"/>
      <c r="AE161" s="18"/>
      <c r="AF161" s="18"/>
      <c r="AG161" s="18"/>
      <c r="AH161" s="18"/>
      <c r="AI161" s="18"/>
      <c r="AJ161" s="18"/>
      <c r="AK161" s="18"/>
      <c r="AL161" s="18"/>
      <c r="AM161" s="18"/>
      <c r="AN161" s="18"/>
      <c r="AO161" s="18"/>
      <c r="AP161" s="18"/>
      <c r="AQ161" s="18"/>
      <c r="AR161" s="18"/>
      <c r="AS161" s="18"/>
      <c r="AV161" s="94"/>
      <c r="AW161" s="94"/>
      <c r="AX161" s="94"/>
      <c r="AY161" s="94"/>
      <c r="AZ161" s="95"/>
    </row>
    <row r="162" spans="2:45" s="18" customFormat="1" ht="12.75">
      <c r="B162" s="96"/>
      <c r="C162" s="23"/>
      <c r="E162" s="19"/>
      <c r="F162" s="19"/>
      <c r="G162" s="71"/>
      <c r="H162" s="71"/>
      <c r="I162" s="97"/>
      <c r="J162" s="97"/>
      <c r="K162" s="71"/>
      <c r="L162" s="71"/>
      <c r="M162" s="71"/>
      <c r="N162" s="71"/>
      <c r="O162" s="71"/>
      <c r="P162" s="71"/>
      <c r="Q162" s="71"/>
      <c r="R162" s="71"/>
      <c r="S162" s="71"/>
      <c r="T162" s="71"/>
      <c r="U162" s="83"/>
      <c r="V162" s="83"/>
      <c r="W162" s="71"/>
      <c r="X162" s="71"/>
      <c r="Y162" s="71"/>
      <c r="Z162" s="71"/>
      <c r="AA162" s="71"/>
      <c r="AC162" s="21"/>
      <c r="AD162" s="21"/>
      <c r="AE162" s="21"/>
      <c r="AF162" s="21"/>
      <c r="AG162" s="21"/>
      <c r="AH162" s="21"/>
      <c r="AI162" s="21"/>
      <c r="AJ162" s="21"/>
      <c r="AK162" s="21"/>
      <c r="AL162" s="21"/>
      <c r="AM162" s="21"/>
      <c r="AN162" s="21"/>
      <c r="AO162" s="21"/>
      <c r="AP162" s="21"/>
      <c r="AQ162" s="21"/>
      <c r="AR162" s="21"/>
      <c r="AS162" s="21"/>
    </row>
    <row r="163" spans="2:45" s="18" customFormat="1" ht="12.75">
      <c r="B163" s="96"/>
      <c r="C163" s="23"/>
      <c r="E163" s="19"/>
      <c r="F163" s="19"/>
      <c r="G163" s="71"/>
      <c r="H163" s="71"/>
      <c r="I163" s="97"/>
      <c r="J163" s="97"/>
      <c r="K163" s="71"/>
      <c r="L163" s="71"/>
      <c r="M163" s="71"/>
      <c r="N163" s="71"/>
      <c r="O163" s="71"/>
      <c r="P163" s="71"/>
      <c r="Q163" s="71"/>
      <c r="R163" s="71"/>
      <c r="S163" s="71"/>
      <c r="T163" s="71"/>
      <c r="U163" s="83"/>
      <c r="V163" s="83"/>
      <c r="W163" s="71"/>
      <c r="X163" s="71"/>
      <c r="Y163" s="71"/>
      <c r="Z163" s="71"/>
      <c r="AA163" s="71"/>
      <c r="AC163" s="21"/>
      <c r="AD163" s="21"/>
      <c r="AE163" s="21"/>
      <c r="AF163" s="21"/>
      <c r="AG163" s="21"/>
      <c r="AH163" s="21"/>
      <c r="AI163" s="21"/>
      <c r="AJ163" s="21"/>
      <c r="AK163" s="21"/>
      <c r="AL163" s="21"/>
      <c r="AM163" s="21"/>
      <c r="AN163" s="21"/>
      <c r="AO163" s="21"/>
      <c r="AP163" s="21"/>
      <c r="AQ163" s="21"/>
      <c r="AR163" s="21"/>
      <c r="AS163" s="21"/>
    </row>
    <row r="164" spans="2:45" s="18" customFormat="1" ht="12.75">
      <c r="B164" s="96"/>
      <c r="C164" s="23"/>
      <c r="E164" s="19"/>
      <c r="F164" s="19"/>
      <c r="G164" s="71"/>
      <c r="H164" s="71"/>
      <c r="I164" s="97"/>
      <c r="J164" s="97"/>
      <c r="K164" s="71"/>
      <c r="L164" s="71"/>
      <c r="M164" s="71"/>
      <c r="N164" s="71"/>
      <c r="O164" s="71"/>
      <c r="P164" s="71"/>
      <c r="Q164" s="71"/>
      <c r="R164" s="71"/>
      <c r="S164" s="71"/>
      <c r="T164" s="71"/>
      <c r="U164" s="83"/>
      <c r="V164" s="83"/>
      <c r="W164" s="71"/>
      <c r="X164" s="71"/>
      <c r="Y164" s="71"/>
      <c r="Z164" s="71"/>
      <c r="AA164" s="71"/>
      <c r="AC164" s="21"/>
      <c r="AD164" s="21"/>
      <c r="AE164" s="21"/>
      <c r="AF164" s="21"/>
      <c r="AG164" s="21"/>
      <c r="AH164" s="21"/>
      <c r="AI164" s="21"/>
      <c r="AJ164" s="21"/>
      <c r="AK164" s="21"/>
      <c r="AL164" s="21"/>
      <c r="AM164" s="21"/>
      <c r="AN164" s="21"/>
      <c r="AO164" s="21"/>
      <c r="AP164" s="21"/>
      <c r="AQ164" s="21"/>
      <c r="AR164" s="21"/>
      <c r="AS164" s="21"/>
    </row>
    <row r="165" spans="2:45" s="18" customFormat="1" ht="12.75">
      <c r="B165" s="96"/>
      <c r="C165" s="23"/>
      <c r="E165" s="19"/>
      <c r="F165" s="19"/>
      <c r="G165" s="71"/>
      <c r="H165" s="71"/>
      <c r="I165" s="97"/>
      <c r="J165" s="97"/>
      <c r="K165" s="71"/>
      <c r="L165" s="71"/>
      <c r="M165" s="71"/>
      <c r="N165" s="71"/>
      <c r="O165" s="71"/>
      <c r="P165" s="71"/>
      <c r="Q165" s="71"/>
      <c r="R165" s="71"/>
      <c r="S165" s="71"/>
      <c r="T165" s="71"/>
      <c r="U165" s="83"/>
      <c r="V165" s="83"/>
      <c r="W165" s="71"/>
      <c r="X165" s="71"/>
      <c r="Y165" s="71"/>
      <c r="Z165" s="71"/>
      <c r="AA165" s="71"/>
      <c r="AC165" s="21"/>
      <c r="AD165" s="21"/>
      <c r="AE165" s="21"/>
      <c r="AF165" s="21"/>
      <c r="AG165" s="21"/>
      <c r="AH165" s="21"/>
      <c r="AI165" s="21"/>
      <c r="AJ165" s="21"/>
      <c r="AK165" s="21"/>
      <c r="AL165" s="21"/>
      <c r="AM165" s="21"/>
      <c r="AN165" s="21"/>
      <c r="AO165" s="21"/>
      <c r="AP165" s="21"/>
      <c r="AQ165" s="21"/>
      <c r="AR165" s="21"/>
      <c r="AS165" s="21"/>
    </row>
    <row r="166" spans="7:45" ht="12.75">
      <c r="G166" s="6"/>
      <c r="H166" s="6"/>
      <c r="I166" s="89"/>
      <c r="J166" s="89"/>
      <c r="K166" s="6"/>
      <c r="L166" s="6"/>
      <c r="M166" s="6"/>
      <c r="N166" s="6"/>
      <c r="O166" s="6"/>
      <c r="P166" s="6"/>
      <c r="Q166" s="6"/>
      <c r="R166" s="6"/>
      <c r="S166" s="6"/>
      <c r="T166" s="6"/>
      <c r="W166" s="6"/>
      <c r="X166" s="6"/>
      <c r="Y166" s="6"/>
      <c r="Z166" s="6"/>
      <c r="AA166" s="6"/>
      <c r="AC166" s="1"/>
      <c r="AD166" s="1"/>
      <c r="AE166" s="1"/>
      <c r="AF166" s="1"/>
      <c r="AG166" s="1"/>
      <c r="AH166" s="1"/>
      <c r="AI166" s="1"/>
      <c r="AJ166" s="1"/>
      <c r="AK166" s="1"/>
      <c r="AL166" s="1"/>
      <c r="AM166" s="1"/>
      <c r="AN166" s="1"/>
      <c r="AO166" s="1"/>
      <c r="AP166" s="1"/>
      <c r="AQ166" s="1"/>
      <c r="AR166" s="1"/>
      <c r="AS166" s="1"/>
    </row>
    <row r="167" spans="7:45" ht="12.75">
      <c r="G167" s="6"/>
      <c r="H167" s="6"/>
      <c r="I167" s="89"/>
      <c r="J167" s="89"/>
      <c r="K167" s="6"/>
      <c r="L167" s="6"/>
      <c r="M167" s="6"/>
      <c r="N167" s="6"/>
      <c r="O167" s="6"/>
      <c r="P167" s="6"/>
      <c r="Q167" s="6"/>
      <c r="R167" s="6"/>
      <c r="S167" s="6"/>
      <c r="T167" s="6"/>
      <c r="W167" s="6"/>
      <c r="X167" s="6"/>
      <c r="Y167" s="6"/>
      <c r="Z167" s="6"/>
      <c r="AA167" s="6"/>
      <c r="AC167" s="1"/>
      <c r="AD167" s="1"/>
      <c r="AE167" s="1"/>
      <c r="AF167" s="1"/>
      <c r="AG167" s="1"/>
      <c r="AH167" s="1"/>
      <c r="AI167" s="1"/>
      <c r="AJ167" s="1"/>
      <c r="AK167" s="1"/>
      <c r="AL167" s="1"/>
      <c r="AM167" s="1"/>
      <c r="AN167" s="1"/>
      <c r="AO167" s="1"/>
      <c r="AP167" s="1"/>
      <c r="AQ167" s="1"/>
      <c r="AR167" s="1"/>
      <c r="AS167" s="1"/>
    </row>
    <row r="168" spans="7:45" ht="12.75">
      <c r="G168" s="6"/>
      <c r="H168" s="6"/>
      <c r="I168" s="89"/>
      <c r="J168" s="89"/>
      <c r="K168" s="6"/>
      <c r="L168" s="6"/>
      <c r="M168" s="6"/>
      <c r="N168" s="6"/>
      <c r="O168" s="6"/>
      <c r="P168" s="6"/>
      <c r="Q168" s="6"/>
      <c r="R168" s="6"/>
      <c r="S168" s="6"/>
      <c r="T168" s="6"/>
      <c r="W168" s="6"/>
      <c r="X168" s="6"/>
      <c r="Y168" s="6"/>
      <c r="Z168" s="6"/>
      <c r="AA168" s="6"/>
      <c r="AC168" s="1"/>
      <c r="AD168" s="1"/>
      <c r="AE168" s="1"/>
      <c r="AF168" s="1"/>
      <c r="AG168" s="1"/>
      <c r="AH168" s="1"/>
      <c r="AI168" s="1"/>
      <c r="AJ168" s="1"/>
      <c r="AK168" s="1"/>
      <c r="AL168" s="1"/>
      <c r="AM168" s="1"/>
      <c r="AN168" s="1"/>
      <c r="AO168" s="1"/>
      <c r="AP168" s="1"/>
      <c r="AQ168" s="1"/>
      <c r="AR168" s="1"/>
      <c r="AS168" s="1"/>
    </row>
    <row r="169" spans="7:45" ht="12.75">
      <c r="G169" s="6"/>
      <c r="H169" s="6"/>
      <c r="I169" s="89"/>
      <c r="J169" s="89"/>
      <c r="K169" s="6"/>
      <c r="L169" s="6"/>
      <c r="M169" s="6"/>
      <c r="N169" s="6"/>
      <c r="O169" s="6"/>
      <c r="P169" s="6"/>
      <c r="Q169" s="6"/>
      <c r="R169" s="6"/>
      <c r="S169" s="6"/>
      <c r="T169" s="6"/>
      <c r="W169" s="6"/>
      <c r="X169" s="6"/>
      <c r="Y169" s="6"/>
      <c r="Z169" s="6"/>
      <c r="AA169" s="6"/>
      <c r="AC169" s="1"/>
      <c r="AD169" s="1"/>
      <c r="AE169" s="1"/>
      <c r="AF169" s="1"/>
      <c r="AG169" s="1"/>
      <c r="AH169" s="1"/>
      <c r="AI169" s="1"/>
      <c r="AJ169" s="1"/>
      <c r="AK169" s="1"/>
      <c r="AL169" s="1"/>
      <c r="AM169" s="1"/>
      <c r="AN169" s="1"/>
      <c r="AO169" s="1"/>
      <c r="AP169" s="1"/>
      <c r="AQ169" s="1"/>
      <c r="AR169" s="1"/>
      <c r="AS169" s="1"/>
    </row>
    <row r="170" spans="7:45" ht="12.75">
      <c r="G170" s="6"/>
      <c r="H170" s="6"/>
      <c r="I170" s="89"/>
      <c r="J170" s="89"/>
      <c r="K170" s="6"/>
      <c r="L170" s="6"/>
      <c r="M170" s="6"/>
      <c r="N170" s="6"/>
      <c r="O170" s="6"/>
      <c r="P170" s="6"/>
      <c r="Q170" s="6"/>
      <c r="R170" s="6"/>
      <c r="S170" s="6"/>
      <c r="T170" s="6"/>
      <c r="W170" s="6"/>
      <c r="X170" s="6"/>
      <c r="Y170" s="6"/>
      <c r="Z170" s="6"/>
      <c r="AA170" s="6"/>
      <c r="AC170" s="1"/>
      <c r="AD170" s="1"/>
      <c r="AE170" s="1"/>
      <c r="AF170" s="1"/>
      <c r="AG170" s="1"/>
      <c r="AH170" s="1"/>
      <c r="AI170" s="1"/>
      <c r="AJ170" s="1"/>
      <c r="AK170" s="1"/>
      <c r="AL170" s="1"/>
      <c r="AM170" s="1"/>
      <c r="AN170" s="1"/>
      <c r="AO170" s="1"/>
      <c r="AP170" s="1"/>
      <c r="AQ170" s="1"/>
      <c r="AR170" s="1"/>
      <c r="AS170" s="1"/>
    </row>
    <row r="171" spans="7:45" ht="12.75">
      <c r="G171" s="6"/>
      <c r="H171" s="6"/>
      <c r="I171" s="89"/>
      <c r="J171" s="89"/>
      <c r="K171" s="6"/>
      <c r="L171" s="6"/>
      <c r="M171" s="6"/>
      <c r="N171" s="6"/>
      <c r="O171" s="6"/>
      <c r="P171" s="6"/>
      <c r="Q171" s="6"/>
      <c r="R171" s="6"/>
      <c r="S171" s="6"/>
      <c r="T171" s="6"/>
      <c r="W171" s="6"/>
      <c r="X171" s="6"/>
      <c r="Y171" s="6"/>
      <c r="Z171" s="6"/>
      <c r="AA171" s="6"/>
      <c r="AC171" s="1"/>
      <c r="AD171" s="1"/>
      <c r="AE171" s="1"/>
      <c r="AF171" s="1"/>
      <c r="AG171" s="1"/>
      <c r="AH171" s="1"/>
      <c r="AI171" s="1"/>
      <c r="AJ171" s="1"/>
      <c r="AK171" s="1"/>
      <c r="AL171" s="1"/>
      <c r="AM171" s="1"/>
      <c r="AN171" s="1"/>
      <c r="AO171" s="1"/>
      <c r="AP171" s="1"/>
      <c r="AQ171" s="1"/>
      <c r="AR171" s="1"/>
      <c r="AS171" s="1"/>
    </row>
    <row r="172" spans="7:45" ht="12.75">
      <c r="G172" s="6"/>
      <c r="H172" s="6"/>
      <c r="I172" s="89"/>
      <c r="J172" s="89"/>
      <c r="K172" s="6"/>
      <c r="L172" s="6"/>
      <c r="M172" s="6"/>
      <c r="N172" s="6"/>
      <c r="O172" s="6"/>
      <c r="P172" s="6"/>
      <c r="Q172" s="6"/>
      <c r="R172" s="6"/>
      <c r="S172" s="6"/>
      <c r="T172" s="6"/>
      <c r="W172" s="6"/>
      <c r="X172" s="6"/>
      <c r="Y172" s="6"/>
      <c r="Z172" s="6"/>
      <c r="AA172" s="6"/>
      <c r="AC172" s="1"/>
      <c r="AD172" s="1"/>
      <c r="AE172" s="1"/>
      <c r="AF172" s="1"/>
      <c r="AG172" s="1"/>
      <c r="AH172" s="1"/>
      <c r="AI172" s="1"/>
      <c r="AJ172" s="1"/>
      <c r="AK172" s="1"/>
      <c r="AL172" s="1"/>
      <c r="AM172" s="1"/>
      <c r="AN172" s="1"/>
      <c r="AO172" s="1"/>
      <c r="AP172" s="1"/>
      <c r="AQ172" s="1"/>
      <c r="AR172" s="1"/>
      <c r="AS172" s="1"/>
    </row>
    <row r="173" spans="7:45" ht="12.75">
      <c r="G173" s="6"/>
      <c r="H173" s="6"/>
      <c r="I173" s="89"/>
      <c r="J173" s="89"/>
      <c r="K173" s="6"/>
      <c r="L173" s="6"/>
      <c r="M173" s="6"/>
      <c r="N173" s="6"/>
      <c r="O173" s="6"/>
      <c r="P173" s="6"/>
      <c r="Q173" s="6"/>
      <c r="R173" s="6"/>
      <c r="S173" s="6"/>
      <c r="T173" s="6"/>
      <c r="W173" s="6"/>
      <c r="X173" s="6"/>
      <c r="Y173" s="6"/>
      <c r="Z173" s="6"/>
      <c r="AA173" s="6"/>
      <c r="AC173" s="1"/>
      <c r="AD173" s="1"/>
      <c r="AE173" s="1"/>
      <c r="AF173" s="1"/>
      <c r="AG173" s="1"/>
      <c r="AH173" s="1"/>
      <c r="AI173" s="1"/>
      <c r="AJ173" s="1"/>
      <c r="AK173" s="1"/>
      <c r="AL173" s="1"/>
      <c r="AM173" s="1"/>
      <c r="AN173" s="1"/>
      <c r="AO173" s="1"/>
      <c r="AP173" s="1"/>
      <c r="AQ173" s="1"/>
      <c r="AR173" s="1"/>
      <c r="AS173" s="1"/>
    </row>
    <row r="174" spans="7:45" ht="12.75">
      <c r="G174" s="6"/>
      <c r="H174" s="6"/>
      <c r="I174" s="89"/>
      <c r="J174" s="89"/>
      <c r="K174" s="6"/>
      <c r="L174" s="6"/>
      <c r="M174" s="6"/>
      <c r="N174" s="6"/>
      <c r="O174" s="6"/>
      <c r="P174" s="6"/>
      <c r="Q174" s="6"/>
      <c r="R174" s="6"/>
      <c r="S174" s="6"/>
      <c r="T174" s="6"/>
      <c r="W174" s="6"/>
      <c r="X174" s="6"/>
      <c r="Y174" s="6"/>
      <c r="Z174" s="6"/>
      <c r="AA174" s="6"/>
      <c r="AC174" s="1"/>
      <c r="AD174" s="1"/>
      <c r="AE174" s="1"/>
      <c r="AF174" s="1"/>
      <c r="AG174" s="1"/>
      <c r="AH174" s="1"/>
      <c r="AI174" s="1"/>
      <c r="AJ174" s="1"/>
      <c r="AK174" s="1"/>
      <c r="AL174" s="1"/>
      <c r="AM174" s="1"/>
      <c r="AN174" s="1"/>
      <c r="AO174" s="1"/>
      <c r="AP174" s="1"/>
      <c r="AQ174" s="1"/>
      <c r="AR174" s="1"/>
      <c r="AS174" s="1"/>
    </row>
    <row r="175" spans="7:45" ht="12.75">
      <c r="G175" s="6"/>
      <c r="H175" s="6"/>
      <c r="I175" s="89"/>
      <c r="J175" s="89"/>
      <c r="K175" s="6"/>
      <c r="L175" s="6"/>
      <c r="M175" s="6"/>
      <c r="N175" s="6"/>
      <c r="O175" s="6"/>
      <c r="P175" s="6"/>
      <c r="Q175" s="6"/>
      <c r="R175" s="6"/>
      <c r="S175" s="6"/>
      <c r="T175" s="6"/>
      <c r="W175" s="6"/>
      <c r="X175" s="6"/>
      <c r="Y175" s="6"/>
      <c r="Z175" s="6"/>
      <c r="AA175" s="6"/>
      <c r="AC175" s="1"/>
      <c r="AD175" s="1"/>
      <c r="AE175" s="1"/>
      <c r="AF175" s="1"/>
      <c r="AG175" s="1"/>
      <c r="AH175" s="1"/>
      <c r="AI175" s="1"/>
      <c r="AJ175" s="1"/>
      <c r="AK175" s="1"/>
      <c r="AL175" s="1"/>
      <c r="AM175" s="1"/>
      <c r="AN175" s="1"/>
      <c r="AO175" s="1"/>
      <c r="AP175" s="1"/>
      <c r="AQ175" s="1"/>
      <c r="AR175" s="1"/>
      <c r="AS175" s="1"/>
    </row>
    <row r="176" spans="7:45" ht="12.75">
      <c r="G176" s="6"/>
      <c r="H176" s="6"/>
      <c r="I176" s="89"/>
      <c r="J176" s="89"/>
      <c r="K176" s="6"/>
      <c r="L176" s="6"/>
      <c r="M176" s="6"/>
      <c r="N176" s="6"/>
      <c r="O176" s="6"/>
      <c r="P176" s="6"/>
      <c r="Q176" s="6"/>
      <c r="R176" s="6"/>
      <c r="S176" s="6"/>
      <c r="T176" s="6"/>
      <c r="W176" s="6"/>
      <c r="X176" s="6"/>
      <c r="Y176" s="6"/>
      <c r="Z176" s="6"/>
      <c r="AA176" s="6"/>
      <c r="AC176" s="1"/>
      <c r="AD176" s="1"/>
      <c r="AE176" s="1"/>
      <c r="AF176" s="1"/>
      <c r="AG176" s="1"/>
      <c r="AH176" s="1"/>
      <c r="AI176" s="1"/>
      <c r="AJ176" s="1"/>
      <c r="AK176" s="1"/>
      <c r="AL176" s="1"/>
      <c r="AM176" s="1"/>
      <c r="AN176" s="1"/>
      <c r="AO176" s="1"/>
      <c r="AP176" s="1"/>
      <c r="AQ176" s="1"/>
      <c r="AR176" s="1"/>
      <c r="AS176" s="1"/>
    </row>
    <row r="177" spans="7:45" ht="12.75">
      <c r="G177" s="6"/>
      <c r="H177" s="6"/>
      <c r="I177" s="89"/>
      <c r="J177" s="89"/>
      <c r="K177" s="6"/>
      <c r="L177" s="6"/>
      <c r="M177" s="6"/>
      <c r="N177" s="6"/>
      <c r="O177" s="6"/>
      <c r="P177" s="6"/>
      <c r="Q177" s="6"/>
      <c r="R177" s="6"/>
      <c r="S177" s="6"/>
      <c r="T177" s="6"/>
      <c r="W177" s="6"/>
      <c r="X177" s="6"/>
      <c r="Y177" s="6"/>
      <c r="Z177" s="6"/>
      <c r="AA177" s="6"/>
      <c r="AC177" s="1"/>
      <c r="AD177" s="1"/>
      <c r="AE177" s="1"/>
      <c r="AF177" s="1"/>
      <c r="AG177" s="1"/>
      <c r="AH177" s="1"/>
      <c r="AI177" s="1"/>
      <c r="AJ177" s="1"/>
      <c r="AK177" s="1"/>
      <c r="AL177" s="1"/>
      <c r="AM177" s="1"/>
      <c r="AN177" s="1"/>
      <c r="AO177" s="1"/>
      <c r="AP177" s="1"/>
      <c r="AQ177" s="1"/>
      <c r="AR177" s="1"/>
      <c r="AS177" s="1"/>
    </row>
    <row r="178" spans="7:45" ht="12.75">
      <c r="G178" s="6"/>
      <c r="H178" s="6"/>
      <c r="I178" s="89"/>
      <c r="J178" s="89"/>
      <c r="K178" s="6"/>
      <c r="L178" s="6"/>
      <c r="M178" s="6"/>
      <c r="N178" s="6"/>
      <c r="O178" s="6"/>
      <c r="P178" s="6"/>
      <c r="Q178" s="6"/>
      <c r="R178" s="6"/>
      <c r="S178" s="6"/>
      <c r="T178" s="6"/>
      <c r="W178" s="6"/>
      <c r="X178" s="6"/>
      <c r="Y178" s="6"/>
      <c r="Z178" s="6"/>
      <c r="AA178" s="6"/>
      <c r="AC178" s="1"/>
      <c r="AD178" s="1"/>
      <c r="AE178" s="1"/>
      <c r="AF178" s="1"/>
      <c r="AG178" s="1"/>
      <c r="AH178" s="1"/>
      <c r="AI178" s="1"/>
      <c r="AJ178" s="1"/>
      <c r="AK178" s="1"/>
      <c r="AL178" s="1"/>
      <c r="AM178" s="1"/>
      <c r="AN178" s="1"/>
      <c r="AO178" s="1"/>
      <c r="AP178" s="1"/>
      <c r="AQ178" s="1"/>
      <c r="AR178" s="1"/>
      <c r="AS178" s="1"/>
    </row>
    <row r="179" spans="7:45" ht="12.75">
      <c r="G179" s="6"/>
      <c r="H179" s="6"/>
      <c r="I179" s="89"/>
      <c r="J179" s="89"/>
      <c r="K179" s="6"/>
      <c r="L179" s="6"/>
      <c r="M179" s="6"/>
      <c r="N179" s="6"/>
      <c r="O179" s="6"/>
      <c r="P179" s="6"/>
      <c r="Q179" s="6"/>
      <c r="R179" s="6"/>
      <c r="S179" s="6"/>
      <c r="T179" s="6"/>
      <c r="W179" s="6"/>
      <c r="X179" s="6"/>
      <c r="Y179" s="6"/>
      <c r="Z179" s="6"/>
      <c r="AA179" s="6"/>
      <c r="AC179" s="1"/>
      <c r="AD179" s="1"/>
      <c r="AE179" s="1"/>
      <c r="AF179" s="1"/>
      <c r="AG179" s="1"/>
      <c r="AH179" s="1"/>
      <c r="AI179" s="1"/>
      <c r="AJ179" s="1"/>
      <c r="AK179" s="1"/>
      <c r="AL179" s="1"/>
      <c r="AM179" s="1"/>
      <c r="AN179" s="1"/>
      <c r="AO179" s="1"/>
      <c r="AP179" s="1"/>
      <c r="AQ179" s="1"/>
      <c r="AR179" s="1"/>
      <c r="AS179" s="1"/>
    </row>
    <row r="180" spans="7:45" ht="12.75">
      <c r="G180" s="6"/>
      <c r="H180" s="6"/>
      <c r="I180" s="89"/>
      <c r="J180" s="89"/>
      <c r="K180" s="6"/>
      <c r="L180" s="6"/>
      <c r="M180" s="6"/>
      <c r="N180" s="6"/>
      <c r="O180" s="6"/>
      <c r="P180" s="6"/>
      <c r="Q180" s="6"/>
      <c r="R180" s="6"/>
      <c r="S180" s="6"/>
      <c r="T180" s="6"/>
      <c r="W180" s="6"/>
      <c r="X180" s="6"/>
      <c r="Y180" s="6"/>
      <c r="Z180" s="6"/>
      <c r="AA180" s="6"/>
      <c r="AC180" s="1"/>
      <c r="AD180" s="1"/>
      <c r="AE180" s="1"/>
      <c r="AF180" s="1"/>
      <c r="AG180" s="1"/>
      <c r="AH180" s="1"/>
      <c r="AI180" s="1"/>
      <c r="AJ180" s="1"/>
      <c r="AK180" s="1"/>
      <c r="AL180" s="1"/>
      <c r="AM180" s="1"/>
      <c r="AN180" s="1"/>
      <c r="AO180" s="1"/>
      <c r="AP180" s="1"/>
      <c r="AQ180" s="1"/>
      <c r="AR180" s="1"/>
      <c r="AS180" s="1"/>
    </row>
    <row r="181" spans="7:45" ht="12.75">
      <c r="G181" s="6"/>
      <c r="H181" s="6"/>
      <c r="I181" s="89"/>
      <c r="J181" s="89"/>
      <c r="K181" s="6"/>
      <c r="L181" s="6"/>
      <c r="M181" s="6"/>
      <c r="N181" s="6"/>
      <c r="O181" s="6"/>
      <c r="P181" s="6"/>
      <c r="Q181" s="6"/>
      <c r="R181" s="6"/>
      <c r="S181" s="6"/>
      <c r="T181" s="6"/>
      <c r="W181" s="6"/>
      <c r="X181" s="6"/>
      <c r="Y181" s="6"/>
      <c r="Z181" s="6"/>
      <c r="AA181" s="6"/>
      <c r="AC181" s="1"/>
      <c r="AD181" s="1"/>
      <c r="AE181" s="1"/>
      <c r="AF181" s="1"/>
      <c r="AG181" s="1"/>
      <c r="AH181" s="1"/>
      <c r="AI181" s="1"/>
      <c r="AJ181" s="1"/>
      <c r="AK181" s="1"/>
      <c r="AL181" s="1"/>
      <c r="AM181" s="1"/>
      <c r="AN181" s="1"/>
      <c r="AO181" s="1"/>
      <c r="AP181" s="1"/>
      <c r="AQ181" s="1"/>
      <c r="AR181" s="1"/>
      <c r="AS181" s="1"/>
    </row>
    <row r="182" spans="7:45" ht="12.75">
      <c r="G182" s="6"/>
      <c r="H182" s="6"/>
      <c r="I182" s="89"/>
      <c r="J182" s="89"/>
      <c r="K182" s="6"/>
      <c r="L182" s="6"/>
      <c r="M182" s="6"/>
      <c r="N182" s="6"/>
      <c r="O182" s="6"/>
      <c r="P182" s="6"/>
      <c r="Q182" s="6"/>
      <c r="R182" s="6"/>
      <c r="S182" s="6"/>
      <c r="T182" s="6"/>
      <c r="W182" s="6"/>
      <c r="X182" s="6"/>
      <c r="Y182" s="6"/>
      <c r="Z182" s="6"/>
      <c r="AA182" s="6"/>
      <c r="AC182" s="1"/>
      <c r="AD182" s="1"/>
      <c r="AE182" s="1"/>
      <c r="AF182" s="1"/>
      <c r="AG182" s="1"/>
      <c r="AH182" s="1"/>
      <c r="AI182" s="1"/>
      <c r="AJ182" s="1"/>
      <c r="AK182" s="1"/>
      <c r="AL182" s="1"/>
      <c r="AM182" s="1"/>
      <c r="AN182" s="1"/>
      <c r="AO182" s="1"/>
      <c r="AP182" s="1"/>
      <c r="AQ182" s="1"/>
      <c r="AR182" s="1"/>
      <c r="AS182" s="1"/>
    </row>
    <row r="183" spans="7:45" ht="12.75">
      <c r="G183" s="6"/>
      <c r="H183" s="6"/>
      <c r="I183" s="89"/>
      <c r="J183" s="89"/>
      <c r="K183" s="6"/>
      <c r="L183" s="6"/>
      <c r="M183" s="6"/>
      <c r="N183" s="6"/>
      <c r="O183" s="6"/>
      <c r="P183" s="6"/>
      <c r="Q183" s="6"/>
      <c r="R183" s="6"/>
      <c r="S183" s="6"/>
      <c r="T183" s="6"/>
      <c r="W183" s="6"/>
      <c r="X183" s="6"/>
      <c r="Y183" s="6"/>
      <c r="Z183" s="6"/>
      <c r="AA183" s="6"/>
      <c r="AC183" s="1"/>
      <c r="AD183" s="1"/>
      <c r="AE183" s="1"/>
      <c r="AF183" s="1"/>
      <c r="AG183" s="1"/>
      <c r="AH183" s="1"/>
      <c r="AI183" s="1"/>
      <c r="AJ183" s="1"/>
      <c r="AK183" s="1"/>
      <c r="AL183" s="1"/>
      <c r="AM183" s="1"/>
      <c r="AN183" s="1"/>
      <c r="AO183" s="1"/>
      <c r="AP183" s="1"/>
      <c r="AQ183" s="1"/>
      <c r="AR183" s="1"/>
      <c r="AS183" s="1"/>
    </row>
    <row r="184" spans="7:45" ht="12.75">
      <c r="G184" s="6"/>
      <c r="H184" s="6"/>
      <c r="I184" s="89"/>
      <c r="J184" s="89"/>
      <c r="K184" s="6"/>
      <c r="L184" s="6"/>
      <c r="M184" s="6"/>
      <c r="N184" s="6"/>
      <c r="O184" s="6"/>
      <c r="P184" s="6"/>
      <c r="Q184" s="6"/>
      <c r="R184" s="6"/>
      <c r="S184" s="6"/>
      <c r="T184" s="6"/>
      <c r="W184" s="6"/>
      <c r="X184" s="6"/>
      <c r="Y184" s="6"/>
      <c r="Z184" s="6"/>
      <c r="AA184" s="6"/>
      <c r="AC184" s="1"/>
      <c r="AD184" s="1"/>
      <c r="AE184" s="1"/>
      <c r="AF184" s="1"/>
      <c r="AG184" s="1"/>
      <c r="AH184" s="1"/>
      <c r="AI184" s="1"/>
      <c r="AJ184" s="1"/>
      <c r="AK184" s="1"/>
      <c r="AL184" s="1"/>
      <c r="AM184" s="1"/>
      <c r="AN184" s="1"/>
      <c r="AO184" s="1"/>
      <c r="AP184" s="1"/>
      <c r="AQ184" s="1"/>
      <c r="AR184" s="1"/>
      <c r="AS184" s="1"/>
    </row>
    <row r="185" spans="7:45" ht="12.75">
      <c r="G185" s="6"/>
      <c r="H185" s="6"/>
      <c r="I185" s="89"/>
      <c r="J185" s="89"/>
      <c r="K185" s="6"/>
      <c r="L185" s="6"/>
      <c r="M185" s="6"/>
      <c r="N185" s="6"/>
      <c r="O185" s="6"/>
      <c r="P185" s="6"/>
      <c r="Q185" s="6"/>
      <c r="R185" s="6"/>
      <c r="S185" s="6"/>
      <c r="T185" s="6"/>
      <c r="W185" s="6"/>
      <c r="X185" s="6"/>
      <c r="Y185" s="6"/>
      <c r="Z185" s="6"/>
      <c r="AA185" s="6"/>
      <c r="AC185" s="1"/>
      <c r="AD185" s="1"/>
      <c r="AE185" s="1"/>
      <c r="AF185" s="1"/>
      <c r="AG185" s="1"/>
      <c r="AH185" s="1"/>
      <c r="AI185" s="1"/>
      <c r="AJ185" s="1"/>
      <c r="AK185" s="1"/>
      <c r="AL185" s="1"/>
      <c r="AM185" s="1"/>
      <c r="AN185" s="1"/>
      <c r="AO185" s="1"/>
      <c r="AP185" s="1"/>
      <c r="AQ185" s="1"/>
      <c r="AR185" s="1"/>
      <c r="AS185" s="1"/>
    </row>
    <row r="186" spans="7:45" ht="12.75">
      <c r="G186" s="6"/>
      <c r="H186" s="6"/>
      <c r="I186" s="89"/>
      <c r="J186" s="89"/>
      <c r="K186" s="6"/>
      <c r="L186" s="6"/>
      <c r="M186" s="6"/>
      <c r="N186" s="6"/>
      <c r="O186" s="6"/>
      <c r="P186" s="6"/>
      <c r="Q186" s="6"/>
      <c r="R186" s="6"/>
      <c r="S186" s="6"/>
      <c r="T186" s="6"/>
      <c r="W186" s="6"/>
      <c r="X186" s="6"/>
      <c r="Y186" s="6"/>
      <c r="Z186" s="6"/>
      <c r="AA186" s="6"/>
      <c r="AC186" s="1"/>
      <c r="AD186" s="1"/>
      <c r="AE186" s="1"/>
      <c r="AF186" s="1"/>
      <c r="AG186" s="1"/>
      <c r="AH186" s="1"/>
      <c r="AI186" s="1"/>
      <c r="AJ186" s="1"/>
      <c r="AK186" s="1"/>
      <c r="AL186" s="1"/>
      <c r="AM186" s="1"/>
      <c r="AN186" s="1"/>
      <c r="AO186" s="1"/>
      <c r="AP186" s="1"/>
      <c r="AQ186" s="1"/>
      <c r="AR186" s="1"/>
      <c r="AS186" s="1"/>
    </row>
    <row r="187" spans="7:45" ht="12.75">
      <c r="G187" s="6"/>
      <c r="H187" s="6"/>
      <c r="I187" s="89"/>
      <c r="J187" s="89"/>
      <c r="K187" s="6"/>
      <c r="L187" s="6"/>
      <c r="M187" s="6"/>
      <c r="N187" s="6"/>
      <c r="O187" s="6"/>
      <c r="P187" s="6"/>
      <c r="Q187" s="6"/>
      <c r="R187" s="6"/>
      <c r="S187" s="6"/>
      <c r="T187" s="6"/>
      <c r="W187" s="6"/>
      <c r="X187" s="6"/>
      <c r="Y187" s="6"/>
      <c r="Z187" s="6"/>
      <c r="AA187" s="6"/>
      <c r="AC187" s="1"/>
      <c r="AD187" s="1"/>
      <c r="AE187" s="1"/>
      <c r="AF187" s="1"/>
      <c r="AG187" s="1"/>
      <c r="AH187" s="1"/>
      <c r="AI187" s="1"/>
      <c r="AJ187" s="1"/>
      <c r="AK187" s="1"/>
      <c r="AL187" s="1"/>
      <c r="AM187" s="1"/>
      <c r="AN187" s="1"/>
      <c r="AO187" s="1"/>
      <c r="AP187" s="1"/>
      <c r="AQ187" s="1"/>
      <c r="AR187" s="1"/>
      <c r="AS187" s="1"/>
    </row>
    <row r="188" spans="7:27" ht="12.75">
      <c r="G188" s="6"/>
      <c r="H188" s="6"/>
      <c r="I188" s="89"/>
      <c r="J188" s="89"/>
      <c r="K188" s="6"/>
      <c r="L188" s="6"/>
      <c r="M188" s="6"/>
      <c r="N188" s="6"/>
      <c r="O188" s="6"/>
      <c r="P188" s="6"/>
      <c r="Q188" s="6"/>
      <c r="R188" s="6"/>
      <c r="S188" s="6"/>
      <c r="T188" s="6"/>
      <c r="W188" s="6"/>
      <c r="X188" s="6"/>
      <c r="Y188" s="6"/>
      <c r="Z188" s="6"/>
      <c r="AA188" s="6"/>
    </row>
    <row r="189" spans="7:27" ht="12.75">
      <c r="G189" s="6"/>
      <c r="H189" s="6"/>
      <c r="I189" s="89"/>
      <c r="J189" s="89"/>
      <c r="K189" s="6"/>
      <c r="L189" s="6"/>
      <c r="M189" s="6"/>
      <c r="N189" s="6"/>
      <c r="O189" s="6"/>
      <c r="P189" s="6"/>
      <c r="Q189" s="6"/>
      <c r="R189" s="6"/>
      <c r="S189" s="6"/>
      <c r="T189" s="6"/>
      <c r="W189" s="6"/>
      <c r="X189" s="6"/>
      <c r="Y189" s="6"/>
      <c r="Z189" s="6"/>
      <c r="AA189" s="6"/>
    </row>
    <row r="190" spans="7:27" ht="12.75">
      <c r="G190" s="6"/>
      <c r="H190" s="6"/>
      <c r="I190" s="89"/>
      <c r="J190" s="89"/>
      <c r="K190" s="6"/>
      <c r="L190" s="6"/>
      <c r="M190" s="6"/>
      <c r="N190" s="6"/>
      <c r="O190" s="6"/>
      <c r="P190" s="6"/>
      <c r="Q190" s="6"/>
      <c r="R190" s="6"/>
      <c r="S190" s="6"/>
      <c r="T190" s="6"/>
      <c r="W190" s="6"/>
      <c r="X190" s="6"/>
      <c r="Y190" s="6"/>
      <c r="Z190" s="6"/>
      <c r="AA190" s="6"/>
    </row>
    <row r="191" spans="7:27" ht="12.75">
      <c r="G191" s="6"/>
      <c r="H191" s="6"/>
      <c r="I191" s="89"/>
      <c r="J191" s="89"/>
      <c r="K191" s="6"/>
      <c r="L191" s="6"/>
      <c r="M191" s="6"/>
      <c r="N191" s="6"/>
      <c r="O191" s="6"/>
      <c r="P191" s="6"/>
      <c r="Q191" s="6"/>
      <c r="R191" s="6"/>
      <c r="S191" s="6"/>
      <c r="T191" s="6"/>
      <c r="W191" s="6"/>
      <c r="X191" s="6"/>
      <c r="Y191" s="6"/>
      <c r="Z191" s="6"/>
      <c r="AA191" s="6"/>
    </row>
    <row r="192" spans="7:27" ht="12.75">
      <c r="G192" s="6"/>
      <c r="H192" s="6"/>
      <c r="I192" s="89"/>
      <c r="J192" s="89"/>
      <c r="K192" s="6"/>
      <c r="L192" s="6"/>
      <c r="M192" s="6"/>
      <c r="N192" s="6"/>
      <c r="O192" s="6"/>
      <c r="P192" s="6"/>
      <c r="Q192" s="6"/>
      <c r="R192" s="6"/>
      <c r="S192" s="6"/>
      <c r="T192" s="6"/>
      <c r="W192" s="6"/>
      <c r="X192" s="6"/>
      <c r="Y192" s="6"/>
      <c r="Z192" s="6"/>
      <c r="AA192" s="6"/>
    </row>
    <row r="193" spans="7:27" ht="12.75">
      <c r="G193" s="6"/>
      <c r="H193" s="6"/>
      <c r="I193" s="89"/>
      <c r="J193" s="89"/>
      <c r="K193" s="6"/>
      <c r="L193" s="6"/>
      <c r="M193" s="6"/>
      <c r="N193" s="6"/>
      <c r="O193" s="6"/>
      <c r="P193" s="6"/>
      <c r="Q193" s="6"/>
      <c r="R193" s="6"/>
      <c r="S193" s="6"/>
      <c r="T193" s="6"/>
      <c r="W193" s="6"/>
      <c r="X193" s="6"/>
      <c r="Y193" s="6"/>
      <c r="Z193" s="6"/>
      <c r="AA193" s="6"/>
    </row>
    <row r="194" spans="7:27" ht="12.75">
      <c r="G194" s="6"/>
      <c r="H194" s="6"/>
      <c r="I194" s="89"/>
      <c r="J194" s="89"/>
      <c r="K194" s="6"/>
      <c r="L194" s="6"/>
      <c r="M194" s="6"/>
      <c r="N194" s="6"/>
      <c r="O194" s="6"/>
      <c r="P194" s="6"/>
      <c r="Q194" s="6"/>
      <c r="R194" s="6"/>
      <c r="S194" s="6"/>
      <c r="T194" s="6"/>
      <c r="W194" s="6"/>
      <c r="X194" s="6"/>
      <c r="Y194" s="6"/>
      <c r="Z194" s="6"/>
      <c r="AA194" s="6"/>
    </row>
    <row r="195" spans="7:27" ht="12.75">
      <c r="G195" s="6"/>
      <c r="H195" s="6"/>
      <c r="I195" s="89"/>
      <c r="J195" s="89"/>
      <c r="K195" s="6"/>
      <c r="L195" s="6"/>
      <c r="M195" s="6"/>
      <c r="N195" s="6"/>
      <c r="O195" s="6"/>
      <c r="P195" s="6"/>
      <c r="Q195" s="6"/>
      <c r="R195" s="6"/>
      <c r="S195" s="6"/>
      <c r="T195" s="6"/>
      <c r="W195" s="6"/>
      <c r="X195" s="6"/>
      <c r="Y195" s="6"/>
      <c r="Z195" s="6"/>
      <c r="AA195" s="6"/>
    </row>
    <row r="196" spans="7:27" ht="12.75">
      <c r="G196" s="6"/>
      <c r="H196" s="6"/>
      <c r="I196" s="89"/>
      <c r="J196" s="89"/>
      <c r="K196" s="6"/>
      <c r="L196" s="6"/>
      <c r="M196" s="6"/>
      <c r="N196" s="6"/>
      <c r="O196" s="6"/>
      <c r="P196" s="6"/>
      <c r="Q196" s="6"/>
      <c r="R196" s="6"/>
      <c r="S196" s="6"/>
      <c r="T196" s="6"/>
      <c r="W196" s="6"/>
      <c r="X196" s="6"/>
      <c r="Y196" s="6"/>
      <c r="Z196" s="6"/>
      <c r="AA196" s="6"/>
    </row>
    <row r="197" spans="7:27" ht="12.75">
      <c r="G197" s="6"/>
      <c r="H197" s="6"/>
      <c r="I197" s="89"/>
      <c r="J197" s="89"/>
      <c r="K197" s="6"/>
      <c r="L197" s="6"/>
      <c r="M197" s="6"/>
      <c r="N197" s="6"/>
      <c r="O197" s="6"/>
      <c r="P197" s="6"/>
      <c r="Q197" s="6"/>
      <c r="R197" s="6"/>
      <c r="S197" s="6"/>
      <c r="T197" s="6"/>
      <c r="W197" s="6"/>
      <c r="X197" s="6"/>
      <c r="Y197" s="6"/>
      <c r="Z197" s="6"/>
      <c r="AA197" s="6"/>
    </row>
    <row r="198" spans="7:27" ht="12.75">
      <c r="G198" s="6"/>
      <c r="H198" s="6"/>
      <c r="I198" s="89"/>
      <c r="J198" s="89"/>
      <c r="K198" s="6"/>
      <c r="L198" s="6"/>
      <c r="M198" s="6"/>
      <c r="N198" s="6"/>
      <c r="O198" s="6"/>
      <c r="P198" s="6"/>
      <c r="Q198" s="6"/>
      <c r="R198" s="6"/>
      <c r="S198" s="6"/>
      <c r="T198" s="6"/>
      <c r="W198" s="6"/>
      <c r="X198" s="6"/>
      <c r="Y198" s="6"/>
      <c r="Z198" s="6"/>
      <c r="AA198" s="6"/>
    </row>
    <row r="199" spans="7:27" ht="12.75">
      <c r="G199" s="6"/>
      <c r="H199" s="6"/>
      <c r="I199" s="89"/>
      <c r="J199" s="89"/>
      <c r="K199" s="6"/>
      <c r="L199" s="6"/>
      <c r="M199" s="6"/>
      <c r="N199" s="6"/>
      <c r="O199" s="6"/>
      <c r="P199" s="6"/>
      <c r="Q199" s="6"/>
      <c r="R199" s="6"/>
      <c r="S199" s="6"/>
      <c r="T199" s="6"/>
      <c r="W199" s="6"/>
      <c r="X199" s="6"/>
      <c r="Y199" s="6"/>
      <c r="Z199" s="6"/>
      <c r="AA199" s="6"/>
    </row>
    <row r="200" spans="7:27" ht="12.75">
      <c r="G200" s="6"/>
      <c r="H200" s="6"/>
      <c r="I200" s="89"/>
      <c r="J200" s="89"/>
      <c r="K200" s="6"/>
      <c r="L200" s="6"/>
      <c r="M200" s="6"/>
      <c r="N200" s="6"/>
      <c r="O200" s="6"/>
      <c r="P200" s="6"/>
      <c r="Q200" s="6"/>
      <c r="R200" s="6"/>
      <c r="S200" s="6"/>
      <c r="T200" s="6"/>
      <c r="W200" s="6"/>
      <c r="X200" s="6"/>
      <c r="Y200" s="6"/>
      <c r="Z200" s="6"/>
      <c r="AA200" s="6"/>
    </row>
    <row r="201" spans="7:27" ht="12.75">
      <c r="G201" s="6"/>
      <c r="H201" s="6"/>
      <c r="I201" s="89"/>
      <c r="J201" s="89"/>
      <c r="K201" s="6"/>
      <c r="L201" s="6"/>
      <c r="M201" s="6"/>
      <c r="N201" s="6"/>
      <c r="O201" s="6"/>
      <c r="P201" s="6"/>
      <c r="Q201" s="6"/>
      <c r="R201" s="6"/>
      <c r="S201" s="6"/>
      <c r="T201" s="6"/>
      <c r="W201" s="6"/>
      <c r="X201" s="6"/>
      <c r="Y201" s="6"/>
      <c r="Z201" s="6"/>
      <c r="AA201" s="6"/>
    </row>
    <row r="202" spans="7:27" ht="12.75">
      <c r="G202" s="6"/>
      <c r="H202" s="6"/>
      <c r="I202" s="89"/>
      <c r="J202" s="89"/>
      <c r="K202" s="6"/>
      <c r="L202" s="6"/>
      <c r="M202" s="6"/>
      <c r="N202" s="6"/>
      <c r="O202" s="6"/>
      <c r="P202" s="6"/>
      <c r="Q202" s="6"/>
      <c r="R202" s="6"/>
      <c r="S202" s="6"/>
      <c r="T202" s="6"/>
      <c r="W202" s="6"/>
      <c r="X202" s="6"/>
      <c r="Y202" s="6"/>
      <c r="Z202" s="6"/>
      <c r="AA202" s="6"/>
    </row>
    <row r="203" spans="7:27" ht="12.75">
      <c r="G203" s="6"/>
      <c r="H203" s="6"/>
      <c r="I203" s="89"/>
      <c r="J203" s="89"/>
      <c r="K203" s="6"/>
      <c r="L203" s="6"/>
      <c r="M203" s="6"/>
      <c r="N203" s="6"/>
      <c r="O203" s="6"/>
      <c r="P203" s="6"/>
      <c r="Q203" s="6"/>
      <c r="R203" s="6"/>
      <c r="S203" s="6"/>
      <c r="T203" s="6"/>
      <c r="W203" s="6"/>
      <c r="X203" s="6"/>
      <c r="Y203" s="6"/>
      <c r="Z203" s="6"/>
      <c r="AA203" s="6"/>
    </row>
    <row r="204" spans="7:27" ht="12.75">
      <c r="G204" s="6"/>
      <c r="H204" s="6"/>
      <c r="I204" s="89"/>
      <c r="J204" s="89"/>
      <c r="K204" s="6"/>
      <c r="L204" s="6"/>
      <c r="M204" s="6"/>
      <c r="N204" s="6"/>
      <c r="O204" s="6"/>
      <c r="P204" s="6"/>
      <c r="Q204" s="6"/>
      <c r="R204" s="6"/>
      <c r="S204" s="6"/>
      <c r="T204" s="6"/>
      <c r="W204" s="6"/>
      <c r="X204" s="6"/>
      <c r="Y204" s="6"/>
      <c r="Z204" s="6"/>
      <c r="AA204" s="6"/>
    </row>
    <row r="205" spans="7:27" ht="12.75">
      <c r="G205" s="6"/>
      <c r="H205" s="6"/>
      <c r="I205" s="89"/>
      <c r="J205" s="89"/>
      <c r="K205" s="6"/>
      <c r="L205" s="6"/>
      <c r="M205" s="6"/>
      <c r="N205" s="6"/>
      <c r="O205" s="6"/>
      <c r="P205" s="6"/>
      <c r="Q205" s="6"/>
      <c r="R205" s="6"/>
      <c r="S205" s="6"/>
      <c r="T205" s="6"/>
      <c r="W205" s="6"/>
      <c r="X205" s="6"/>
      <c r="Y205" s="6"/>
      <c r="Z205" s="6"/>
      <c r="AA205" s="6"/>
    </row>
    <row r="206" spans="7:27" ht="12.75">
      <c r="G206" s="6"/>
      <c r="H206" s="6"/>
      <c r="I206" s="89"/>
      <c r="J206" s="89"/>
      <c r="K206" s="6"/>
      <c r="L206" s="6"/>
      <c r="M206" s="6"/>
      <c r="N206" s="6"/>
      <c r="O206" s="6"/>
      <c r="P206" s="6"/>
      <c r="Q206" s="6"/>
      <c r="R206" s="6"/>
      <c r="S206" s="6"/>
      <c r="T206" s="6"/>
      <c r="W206" s="6"/>
      <c r="X206" s="6"/>
      <c r="Y206" s="6"/>
      <c r="Z206" s="6"/>
      <c r="AA206" s="6"/>
    </row>
    <row r="207" spans="7:27" ht="12.75">
      <c r="G207" s="6"/>
      <c r="H207" s="6"/>
      <c r="I207" s="89"/>
      <c r="J207" s="89"/>
      <c r="K207" s="6"/>
      <c r="L207" s="6"/>
      <c r="M207" s="6"/>
      <c r="N207" s="6"/>
      <c r="O207" s="6"/>
      <c r="P207" s="6"/>
      <c r="Q207" s="6"/>
      <c r="R207" s="6"/>
      <c r="S207" s="6"/>
      <c r="T207" s="6"/>
      <c r="W207" s="6"/>
      <c r="X207" s="6"/>
      <c r="Y207" s="6"/>
      <c r="Z207" s="6"/>
      <c r="AA207" s="6"/>
    </row>
    <row r="208" spans="7:27" ht="12.75">
      <c r="G208" s="6"/>
      <c r="H208" s="6"/>
      <c r="I208" s="89"/>
      <c r="J208" s="89"/>
      <c r="K208" s="6"/>
      <c r="L208" s="6"/>
      <c r="M208" s="6"/>
      <c r="N208" s="6"/>
      <c r="O208" s="6"/>
      <c r="P208" s="6"/>
      <c r="Q208" s="6"/>
      <c r="R208" s="6"/>
      <c r="S208" s="6"/>
      <c r="T208" s="6"/>
      <c r="W208" s="6"/>
      <c r="X208" s="6"/>
      <c r="Y208" s="6"/>
      <c r="Z208" s="6"/>
      <c r="AA208" s="6"/>
    </row>
    <row r="209" spans="7:27" ht="12.75">
      <c r="G209" s="6"/>
      <c r="H209" s="6"/>
      <c r="I209" s="89"/>
      <c r="J209" s="89"/>
      <c r="K209" s="6"/>
      <c r="L209" s="6"/>
      <c r="M209" s="6"/>
      <c r="N209" s="6"/>
      <c r="O209" s="6"/>
      <c r="P209" s="6"/>
      <c r="Q209" s="6"/>
      <c r="R209" s="6"/>
      <c r="S209" s="6"/>
      <c r="T209" s="6"/>
      <c r="W209" s="6"/>
      <c r="X209" s="6"/>
      <c r="Y209" s="6"/>
      <c r="Z209" s="6"/>
      <c r="AA209" s="6"/>
    </row>
    <row r="210" spans="7:27" ht="12.75">
      <c r="G210" s="6"/>
      <c r="H210" s="6"/>
      <c r="I210" s="89"/>
      <c r="J210" s="89"/>
      <c r="K210" s="6"/>
      <c r="L210" s="6"/>
      <c r="M210" s="6"/>
      <c r="N210" s="6"/>
      <c r="O210" s="6"/>
      <c r="P210" s="6"/>
      <c r="Q210" s="6"/>
      <c r="R210" s="6"/>
      <c r="S210" s="6"/>
      <c r="T210" s="6"/>
      <c r="W210" s="6"/>
      <c r="X210" s="6"/>
      <c r="Y210" s="6"/>
      <c r="Z210" s="6"/>
      <c r="AA210" s="6"/>
    </row>
    <row r="211" spans="7:27" ht="12.75">
      <c r="G211" s="6"/>
      <c r="H211" s="6"/>
      <c r="I211" s="89"/>
      <c r="J211" s="89"/>
      <c r="K211" s="6"/>
      <c r="L211" s="6"/>
      <c r="M211" s="6"/>
      <c r="N211" s="6"/>
      <c r="O211" s="6"/>
      <c r="P211" s="6"/>
      <c r="Q211" s="6"/>
      <c r="R211" s="6"/>
      <c r="S211" s="6"/>
      <c r="T211" s="6"/>
      <c r="W211" s="6"/>
      <c r="X211" s="6"/>
      <c r="Y211" s="6"/>
      <c r="Z211" s="6"/>
      <c r="AA211" s="6"/>
    </row>
    <row r="212" spans="7:27" ht="12.75">
      <c r="G212" s="6"/>
      <c r="H212" s="6"/>
      <c r="I212" s="89"/>
      <c r="J212" s="89"/>
      <c r="K212" s="6"/>
      <c r="L212" s="6"/>
      <c r="M212" s="6"/>
      <c r="N212" s="6"/>
      <c r="O212" s="6"/>
      <c r="P212" s="6"/>
      <c r="Q212" s="6"/>
      <c r="R212" s="6"/>
      <c r="S212" s="6"/>
      <c r="T212" s="6"/>
      <c r="W212" s="6"/>
      <c r="X212" s="6"/>
      <c r="Y212" s="6"/>
      <c r="Z212" s="6"/>
      <c r="AA212" s="6"/>
    </row>
    <row r="213" spans="7:27" ht="12.75">
      <c r="G213" s="6"/>
      <c r="H213" s="6"/>
      <c r="I213" s="89"/>
      <c r="J213" s="89"/>
      <c r="K213" s="6"/>
      <c r="L213" s="6"/>
      <c r="M213" s="6"/>
      <c r="N213" s="6"/>
      <c r="O213" s="6"/>
      <c r="P213" s="6"/>
      <c r="Q213" s="6"/>
      <c r="R213" s="6"/>
      <c r="S213" s="6"/>
      <c r="T213" s="6"/>
      <c r="W213" s="6"/>
      <c r="X213" s="6"/>
      <c r="Y213" s="6"/>
      <c r="Z213" s="6"/>
      <c r="AA213" s="6"/>
    </row>
    <row r="214" spans="7:27" ht="12.75">
      <c r="G214" s="6"/>
      <c r="H214" s="6"/>
      <c r="I214" s="89"/>
      <c r="J214" s="89"/>
      <c r="K214" s="6"/>
      <c r="L214" s="6"/>
      <c r="M214" s="6"/>
      <c r="N214" s="6"/>
      <c r="O214" s="6"/>
      <c r="P214" s="6"/>
      <c r="Q214" s="6"/>
      <c r="R214" s="6"/>
      <c r="S214" s="6"/>
      <c r="T214" s="6"/>
      <c r="W214" s="6"/>
      <c r="X214" s="6"/>
      <c r="Y214" s="6"/>
      <c r="Z214" s="6"/>
      <c r="AA214" s="6"/>
    </row>
    <row r="215" spans="7:27" ht="12.75">
      <c r="G215" s="6"/>
      <c r="H215" s="6"/>
      <c r="I215" s="89"/>
      <c r="J215" s="89"/>
      <c r="K215" s="6"/>
      <c r="L215" s="6"/>
      <c r="M215" s="6"/>
      <c r="N215" s="6"/>
      <c r="O215" s="6"/>
      <c r="P215" s="6"/>
      <c r="Q215" s="6"/>
      <c r="R215" s="6"/>
      <c r="S215" s="6"/>
      <c r="T215" s="6"/>
      <c r="W215" s="6"/>
      <c r="X215" s="6"/>
      <c r="Y215" s="6"/>
      <c r="Z215" s="6"/>
      <c r="AA215" s="6"/>
    </row>
    <row r="216" spans="7:27" ht="12.75">
      <c r="G216" s="6"/>
      <c r="H216" s="6"/>
      <c r="I216" s="89"/>
      <c r="J216" s="89"/>
      <c r="K216" s="6"/>
      <c r="L216" s="6"/>
      <c r="M216" s="6"/>
      <c r="N216" s="6"/>
      <c r="O216" s="6"/>
      <c r="P216" s="6"/>
      <c r="Q216" s="6"/>
      <c r="R216" s="6"/>
      <c r="S216" s="6"/>
      <c r="T216" s="6"/>
      <c r="W216" s="6"/>
      <c r="X216" s="6"/>
      <c r="Y216" s="6"/>
      <c r="Z216" s="6"/>
      <c r="AA216" s="6"/>
    </row>
    <row r="217" spans="7:27" ht="12.75">
      <c r="G217" s="6"/>
      <c r="H217" s="6"/>
      <c r="I217" s="89"/>
      <c r="J217" s="89"/>
      <c r="K217" s="6"/>
      <c r="L217" s="6"/>
      <c r="M217" s="6"/>
      <c r="N217" s="6"/>
      <c r="O217" s="6"/>
      <c r="P217" s="6"/>
      <c r="Q217" s="6"/>
      <c r="R217" s="6"/>
      <c r="S217" s="6"/>
      <c r="T217" s="6"/>
      <c r="W217" s="6"/>
      <c r="X217" s="6"/>
      <c r="Y217" s="6"/>
      <c r="Z217" s="6"/>
      <c r="AA217" s="6"/>
    </row>
    <row r="218" spans="7:27" ht="12.75">
      <c r="G218" s="6"/>
      <c r="H218" s="6"/>
      <c r="I218" s="89"/>
      <c r="J218" s="89"/>
      <c r="K218" s="6"/>
      <c r="L218" s="6"/>
      <c r="M218" s="6"/>
      <c r="N218" s="6"/>
      <c r="O218" s="6"/>
      <c r="P218" s="6"/>
      <c r="Q218" s="6"/>
      <c r="R218" s="6"/>
      <c r="S218" s="6"/>
      <c r="T218" s="6"/>
      <c r="W218" s="6"/>
      <c r="X218" s="6"/>
      <c r="Y218" s="6"/>
      <c r="Z218" s="6"/>
      <c r="AA218" s="6"/>
    </row>
    <row r="219" spans="7:27" ht="12.75">
      <c r="G219" s="6"/>
      <c r="H219" s="6"/>
      <c r="I219" s="89"/>
      <c r="J219" s="89"/>
      <c r="K219" s="6"/>
      <c r="L219" s="6"/>
      <c r="M219" s="6"/>
      <c r="N219" s="6"/>
      <c r="O219" s="6"/>
      <c r="P219" s="6"/>
      <c r="Q219" s="6"/>
      <c r="R219" s="6"/>
      <c r="S219" s="6"/>
      <c r="T219" s="6"/>
      <c r="W219" s="6"/>
      <c r="X219" s="6"/>
      <c r="Y219" s="6"/>
      <c r="Z219" s="6"/>
      <c r="AA219" s="6"/>
    </row>
    <row r="220" spans="7:27" ht="12.75">
      <c r="G220" s="6"/>
      <c r="H220" s="6"/>
      <c r="I220" s="89"/>
      <c r="J220" s="89"/>
      <c r="K220" s="6"/>
      <c r="L220" s="6"/>
      <c r="M220" s="6"/>
      <c r="N220" s="6"/>
      <c r="O220" s="6"/>
      <c r="P220" s="6"/>
      <c r="Q220" s="6"/>
      <c r="R220" s="6"/>
      <c r="S220" s="6"/>
      <c r="T220" s="6"/>
      <c r="W220" s="6"/>
      <c r="X220" s="6"/>
      <c r="Y220" s="6"/>
      <c r="Z220" s="6"/>
      <c r="AA220" s="6"/>
    </row>
    <row r="221" spans="7:27" ht="12.75">
      <c r="G221" s="6"/>
      <c r="H221" s="6"/>
      <c r="I221" s="89"/>
      <c r="J221" s="89"/>
      <c r="K221" s="6"/>
      <c r="L221" s="6"/>
      <c r="M221" s="6"/>
      <c r="N221" s="6"/>
      <c r="O221" s="6"/>
      <c r="P221" s="6"/>
      <c r="Q221" s="6"/>
      <c r="R221" s="6"/>
      <c r="S221" s="6"/>
      <c r="T221" s="6"/>
      <c r="W221" s="6"/>
      <c r="X221" s="6"/>
      <c r="Y221" s="6"/>
      <c r="Z221" s="6"/>
      <c r="AA221" s="6"/>
    </row>
    <row r="222" spans="7:27" ht="12.75">
      <c r="G222" s="6"/>
      <c r="H222" s="6"/>
      <c r="I222" s="89"/>
      <c r="J222" s="89"/>
      <c r="K222" s="6"/>
      <c r="L222" s="6"/>
      <c r="M222" s="6"/>
      <c r="N222" s="6"/>
      <c r="O222" s="6"/>
      <c r="P222" s="6"/>
      <c r="Q222" s="6"/>
      <c r="R222" s="6"/>
      <c r="S222" s="6"/>
      <c r="T222" s="6"/>
      <c r="W222" s="6"/>
      <c r="X222" s="6"/>
      <c r="Y222" s="6"/>
      <c r="Z222" s="6"/>
      <c r="AA222" s="6"/>
    </row>
    <row r="223" spans="7:27" ht="12.75">
      <c r="G223" s="6"/>
      <c r="H223" s="6"/>
      <c r="I223" s="89"/>
      <c r="J223" s="89"/>
      <c r="K223" s="6"/>
      <c r="L223" s="6"/>
      <c r="M223" s="6"/>
      <c r="N223" s="6"/>
      <c r="O223" s="6"/>
      <c r="P223" s="6"/>
      <c r="Q223" s="6"/>
      <c r="R223" s="6"/>
      <c r="S223" s="6"/>
      <c r="T223" s="6"/>
      <c r="W223" s="6"/>
      <c r="X223" s="6"/>
      <c r="Y223" s="6"/>
      <c r="Z223" s="6"/>
      <c r="AA223" s="6"/>
    </row>
    <row r="224" spans="7:27" ht="12.75">
      <c r="G224" s="6"/>
      <c r="H224" s="6"/>
      <c r="I224" s="89"/>
      <c r="J224" s="89"/>
      <c r="K224" s="6"/>
      <c r="L224" s="6"/>
      <c r="M224" s="6"/>
      <c r="N224" s="6"/>
      <c r="O224" s="6"/>
      <c r="P224" s="6"/>
      <c r="Q224" s="6"/>
      <c r="R224" s="6"/>
      <c r="S224" s="6"/>
      <c r="T224" s="6"/>
      <c r="W224" s="6"/>
      <c r="X224" s="6"/>
      <c r="Y224" s="6"/>
      <c r="Z224" s="6"/>
      <c r="AA224" s="6"/>
    </row>
    <row r="225" spans="7:27" ht="12.75">
      <c r="G225" s="6"/>
      <c r="H225" s="6"/>
      <c r="I225" s="89"/>
      <c r="J225" s="89"/>
      <c r="K225" s="6"/>
      <c r="L225" s="6"/>
      <c r="M225" s="6"/>
      <c r="N225" s="6"/>
      <c r="O225" s="6"/>
      <c r="P225" s="6"/>
      <c r="Q225" s="6"/>
      <c r="R225" s="6"/>
      <c r="S225" s="6"/>
      <c r="T225" s="6"/>
      <c r="W225" s="6"/>
      <c r="X225" s="6"/>
      <c r="Y225" s="6"/>
      <c r="Z225" s="6"/>
      <c r="AA225" s="6"/>
    </row>
    <row r="226" spans="7:27" ht="12.75">
      <c r="G226" s="6"/>
      <c r="H226" s="6"/>
      <c r="I226" s="89"/>
      <c r="J226" s="89"/>
      <c r="K226" s="6"/>
      <c r="L226" s="6"/>
      <c r="M226" s="6"/>
      <c r="N226" s="6"/>
      <c r="O226" s="6"/>
      <c r="P226" s="6"/>
      <c r="Q226" s="6"/>
      <c r="R226" s="6"/>
      <c r="S226" s="6"/>
      <c r="T226" s="6"/>
      <c r="W226" s="6"/>
      <c r="X226" s="6"/>
      <c r="Y226" s="6"/>
      <c r="Z226" s="6"/>
      <c r="AA226" s="6"/>
    </row>
    <row r="227" spans="7:27" ht="12.75">
      <c r="G227" s="6"/>
      <c r="H227" s="6"/>
      <c r="I227" s="89"/>
      <c r="J227" s="89"/>
      <c r="K227" s="6"/>
      <c r="L227" s="6"/>
      <c r="M227" s="6"/>
      <c r="N227" s="6"/>
      <c r="O227" s="6"/>
      <c r="P227" s="6"/>
      <c r="Q227" s="6"/>
      <c r="R227" s="6"/>
      <c r="S227" s="6"/>
      <c r="T227" s="6"/>
      <c r="W227" s="6"/>
      <c r="X227" s="6"/>
      <c r="Y227" s="6"/>
      <c r="Z227" s="6"/>
      <c r="AA227" s="6"/>
    </row>
    <row r="228" spans="7:27" ht="12.75">
      <c r="G228" s="6"/>
      <c r="H228" s="6"/>
      <c r="I228" s="89"/>
      <c r="J228" s="89"/>
      <c r="K228" s="6"/>
      <c r="L228" s="6"/>
      <c r="M228" s="6"/>
      <c r="N228" s="6"/>
      <c r="O228" s="6"/>
      <c r="P228" s="6"/>
      <c r="Q228" s="6"/>
      <c r="R228" s="6"/>
      <c r="S228" s="6"/>
      <c r="T228" s="6"/>
      <c r="W228" s="6"/>
      <c r="X228" s="6"/>
      <c r="Y228" s="6"/>
      <c r="Z228" s="6"/>
      <c r="AA228" s="6"/>
    </row>
    <row r="229" spans="7:27" ht="12.75">
      <c r="G229" s="6"/>
      <c r="H229" s="6"/>
      <c r="I229" s="89"/>
      <c r="J229" s="89"/>
      <c r="K229" s="6"/>
      <c r="L229" s="6"/>
      <c r="M229" s="6"/>
      <c r="N229" s="6"/>
      <c r="O229" s="6"/>
      <c r="P229" s="6"/>
      <c r="Q229" s="6"/>
      <c r="R229" s="6"/>
      <c r="S229" s="6"/>
      <c r="T229" s="6"/>
      <c r="W229" s="6"/>
      <c r="X229" s="6"/>
      <c r="Y229" s="6"/>
      <c r="Z229" s="6"/>
      <c r="AA229" s="6"/>
    </row>
    <row r="230" spans="7:27" ht="12.75">
      <c r="G230" s="6"/>
      <c r="H230" s="6"/>
      <c r="I230" s="89"/>
      <c r="J230" s="89"/>
      <c r="K230" s="6"/>
      <c r="L230" s="6"/>
      <c r="M230" s="6"/>
      <c r="N230" s="6"/>
      <c r="O230" s="6"/>
      <c r="P230" s="6"/>
      <c r="Q230" s="6"/>
      <c r="R230" s="6"/>
      <c r="S230" s="6"/>
      <c r="T230" s="6"/>
      <c r="W230" s="6"/>
      <c r="X230" s="6"/>
      <c r="Y230" s="6"/>
      <c r="Z230" s="6"/>
      <c r="AA230" s="6"/>
    </row>
    <row r="231" spans="7:27" ht="12.75">
      <c r="G231" s="6"/>
      <c r="H231" s="6"/>
      <c r="I231" s="89"/>
      <c r="J231" s="89"/>
      <c r="K231" s="6"/>
      <c r="L231" s="6"/>
      <c r="M231" s="6"/>
      <c r="N231" s="6"/>
      <c r="O231" s="6"/>
      <c r="P231" s="6"/>
      <c r="Q231" s="6"/>
      <c r="R231" s="6"/>
      <c r="S231" s="6"/>
      <c r="T231" s="6"/>
      <c r="W231" s="6"/>
      <c r="X231" s="6"/>
      <c r="Y231" s="6"/>
      <c r="Z231" s="6"/>
      <c r="AA231" s="6"/>
    </row>
    <row r="232" spans="7:27" ht="12.75">
      <c r="G232" s="6"/>
      <c r="H232" s="6"/>
      <c r="I232" s="89"/>
      <c r="J232" s="89"/>
      <c r="K232" s="6"/>
      <c r="L232" s="6"/>
      <c r="M232" s="6"/>
      <c r="N232" s="6"/>
      <c r="O232" s="6"/>
      <c r="P232" s="6"/>
      <c r="Q232" s="6"/>
      <c r="R232" s="6"/>
      <c r="S232" s="6"/>
      <c r="T232" s="6"/>
      <c r="W232" s="6"/>
      <c r="X232" s="6"/>
      <c r="Y232" s="6"/>
      <c r="Z232" s="6"/>
      <c r="AA232" s="6"/>
    </row>
    <row r="233" spans="7:27" ht="12.75">
      <c r="G233" s="6"/>
      <c r="H233" s="6"/>
      <c r="I233" s="89"/>
      <c r="J233" s="89"/>
      <c r="K233" s="6"/>
      <c r="L233" s="6"/>
      <c r="M233" s="6"/>
      <c r="N233" s="6"/>
      <c r="O233" s="6"/>
      <c r="P233" s="6"/>
      <c r="Q233" s="6"/>
      <c r="R233" s="6"/>
      <c r="S233" s="6"/>
      <c r="T233" s="6"/>
      <c r="W233" s="6"/>
      <c r="X233" s="6"/>
      <c r="Y233" s="6"/>
      <c r="Z233" s="6"/>
      <c r="AA233" s="6"/>
    </row>
    <row r="234" spans="7:27" ht="12.75">
      <c r="G234" s="6"/>
      <c r="H234" s="6"/>
      <c r="I234" s="89"/>
      <c r="J234" s="89"/>
      <c r="K234" s="6"/>
      <c r="L234" s="6"/>
      <c r="M234" s="6"/>
      <c r="N234" s="6"/>
      <c r="O234" s="6"/>
      <c r="P234" s="6"/>
      <c r="Q234" s="6"/>
      <c r="R234" s="6"/>
      <c r="S234" s="6"/>
      <c r="T234" s="6"/>
      <c r="W234" s="6"/>
      <c r="X234" s="6"/>
      <c r="Y234" s="6"/>
      <c r="Z234" s="6"/>
      <c r="AA234" s="6"/>
    </row>
    <row r="235" spans="7:27" ht="12.75">
      <c r="G235" s="6"/>
      <c r="H235" s="6"/>
      <c r="I235" s="89"/>
      <c r="J235" s="89"/>
      <c r="K235" s="6"/>
      <c r="L235" s="6"/>
      <c r="M235" s="6"/>
      <c r="N235" s="6"/>
      <c r="O235" s="6"/>
      <c r="P235" s="6"/>
      <c r="Q235" s="6"/>
      <c r="R235" s="6"/>
      <c r="S235" s="6"/>
      <c r="T235" s="6"/>
      <c r="W235" s="6"/>
      <c r="X235" s="6"/>
      <c r="Y235" s="6"/>
      <c r="Z235" s="6"/>
      <c r="AA235" s="6"/>
    </row>
    <row r="236" spans="7:27" ht="12.75">
      <c r="G236" s="6"/>
      <c r="H236" s="6"/>
      <c r="I236" s="89"/>
      <c r="J236" s="89"/>
      <c r="K236" s="6"/>
      <c r="L236" s="6"/>
      <c r="M236" s="6"/>
      <c r="N236" s="6"/>
      <c r="O236" s="6"/>
      <c r="P236" s="6"/>
      <c r="Q236" s="6"/>
      <c r="R236" s="6"/>
      <c r="S236" s="6"/>
      <c r="T236" s="6"/>
      <c r="W236" s="6"/>
      <c r="X236" s="6"/>
      <c r="Y236" s="6"/>
      <c r="Z236" s="6"/>
      <c r="AA236" s="6"/>
    </row>
    <row r="237" spans="7:27" ht="12.75">
      <c r="G237" s="6"/>
      <c r="H237" s="6"/>
      <c r="I237" s="89"/>
      <c r="J237" s="89"/>
      <c r="K237" s="6"/>
      <c r="L237" s="6"/>
      <c r="M237" s="6"/>
      <c r="N237" s="6"/>
      <c r="O237" s="6"/>
      <c r="P237" s="6"/>
      <c r="Q237" s="6"/>
      <c r="R237" s="6"/>
      <c r="S237" s="6"/>
      <c r="T237" s="6"/>
      <c r="W237" s="6"/>
      <c r="X237" s="6"/>
      <c r="Y237" s="6"/>
      <c r="Z237" s="6"/>
      <c r="AA237" s="6"/>
    </row>
    <row r="238" spans="7:27" ht="12.75">
      <c r="G238" s="6"/>
      <c r="H238" s="6"/>
      <c r="I238" s="89"/>
      <c r="J238" s="89"/>
      <c r="K238" s="6"/>
      <c r="L238" s="6"/>
      <c r="M238" s="6"/>
      <c r="N238" s="6"/>
      <c r="O238" s="6"/>
      <c r="P238" s="6"/>
      <c r="Q238" s="6"/>
      <c r="R238" s="6"/>
      <c r="S238" s="6"/>
      <c r="T238" s="6"/>
      <c r="W238" s="6"/>
      <c r="X238" s="6"/>
      <c r="Y238" s="6"/>
      <c r="Z238" s="6"/>
      <c r="AA238" s="6"/>
    </row>
    <row r="239" spans="7:27" ht="12.75">
      <c r="G239" s="6"/>
      <c r="H239" s="6"/>
      <c r="I239" s="89"/>
      <c r="J239" s="89"/>
      <c r="K239" s="6"/>
      <c r="L239" s="6"/>
      <c r="M239" s="6"/>
      <c r="N239" s="6"/>
      <c r="O239" s="6"/>
      <c r="P239" s="6"/>
      <c r="Q239" s="6"/>
      <c r="R239" s="6"/>
      <c r="S239" s="6"/>
      <c r="T239" s="6"/>
      <c r="W239" s="6"/>
      <c r="X239" s="6"/>
      <c r="Y239" s="6"/>
      <c r="Z239" s="6"/>
      <c r="AA239" s="6"/>
    </row>
    <row r="240" spans="7:27" ht="12.75">
      <c r="G240" s="6"/>
      <c r="H240" s="6"/>
      <c r="I240" s="89"/>
      <c r="J240" s="89"/>
      <c r="K240" s="6"/>
      <c r="L240" s="6"/>
      <c r="M240" s="6"/>
      <c r="N240" s="6"/>
      <c r="O240" s="6"/>
      <c r="P240" s="6"/>
      <c r="Q240" s="6"/>
      <c r="R240" s="6"/>
      <c r="S240" s="6"/>
      <c r="T240" s="6"/>
      <c r="W240" s="6"/>
      <c r="X240" s="6"/>
      <c r="Y240" s="6"/>
      <c r="Z240" s="6"/>
      <c r="AA240" s="6"/>
    </row>
    <row r="241" spans="7:27" ht="12.75">
      <c r="G241" s="6"/>
      <c r="H241" s="6"/>
      <c r="I241" s="89"/>
      <c r="J241" s="89"/>
      <c r="K241" s="6"/>
      <c r="L241" s="6"/>
      <c r="M241" s="6"/>
      <c r="N241" s="6"/>
      <c r="O241" s="6"/>
      <c r="P241" s="6"/>
      <c r="Q241" s="6"/>
      <c r="R241" s="6"/>
      <c r="S241" s="6"/>
      <c r="T241" s="6"/>
      <c r="W241" s="6"/>
      <c r="X241" s="6"/>
      <c r="Y241" s="6"/>
      <c r="Z241" s="6"/>
      <c r="AA241" s="6"/>
    </row>
    <row r="242" spans="7:27" ht="12.75">
      <c r="G242" s="6"/>
      <c r="H242" s="6"/>
      <c r="I242" s="89"/>
      <c r="J242" s="89"/>
      <c r="K242" s="6"/>
      <c r="L242" s="6"/>
      <c r="M242" s="6"/>
      <c r="N242" s="6"/>
      <c r="O242" s="6"/>
      <c r="P242" s="6"/>
      <c r="Q242" s="6"/>
      <c r="R242" s="6"/>
      <c r="S242" s="6"/>
      <c r="T242" s="6"/>
      <c r="W242" s="6"/>
      <c r="X242" s="6"/>
      <c r="Y242" s="6"/>
      <c r="Z242" s="6"/>
      <c r="AA242" s="6"/>
    </row>
    <row r="243" spans="7:27" ht="12.75">
      <c r="G243" s="6"/>
      <c r="H243" s="6"/>
      <c r="I243" s="89"/>
      <c r="J243" s="89"/>
      <c r="K243" s="6"/>
      <c r="L243" s="6"/>
      <c r="M243" s="6"/>
      <c r="N243" s="6"/>
      <c r="O243" s="6"/>
      <c r="P243" s="6"/>
      <c r="Q243" s="6"/>
      <c r="R243" s="6"/>
      <c r="S243" s="6"/>
      <c r="T243" s="6"/>
      <c r="W243" s="6"/>
      <c r="X243" s="6"/>
      <c r="Y243" s="6"/>
      <c r="Z243" s="6"/>
      <c r="AA243" s="6"/>
    </row>
    <row r="244" spans="7:27" ht="12.75">
      <c r="G244" s="6"/>
      <c r="H244" s="6"/>
      <c r="I244" s="89"/>
      <c r="J244" s="89"/>
      <c r="K244" s="6"/>
      <c r="L244" s="6"/>
      <c r="M244" s="6"/>
      <c r="N244" s="6"/>
      <c r="O244" s="6"/>
      <c r="P244" s="6"/>
      <c r="Q244" s="6"/>
      <c r="R244" s="6"/>
      <c r="S244" s="6"/>
      <c r="T244" s="6"/>
      <c r="W244" s="6"/>
      <c r="X244" s="6"/>
      <c r="Y244" s="6"/>
      <c r="Z244" s="6"/>
      <c r="AA244" s="6"/>
    </row>
    <row r="245" spans="7:27" ht="12.75">
      <c r="G245" s="6"/>
      <c r="H245" s="6"/>
      <c r="I245" s="89"/>
      <c r="J245" s="89"/>
      <c r="K245" s="6"/>
      <c r="L245" s="6"/>
      <c r="M245" s="6"/>
      <c r="N245" s="6"/>
      <c r="O245" s="6"/>
      <c r="P245" s="6"/>
      <c r="Q245" s="6"/>
      <c r="R245" s="6"/>
      <c r="S245" s="6"/>
      <c r="T245" s="6"/>
      <c r="W245" s="6"/>
      <c r="X245" s="6"/>
      <c r="Y245" s="6"/>
      <c r="Z245" s="6"/>
      <c r="AA245" s="6"/>
    </row>
    <row r="246" spans="7:27" ht="12.75">
      <c r="G246" s="6"/>
      <c r="H246" s="6"/>
      <c r="I246" s="89"/>
      <c r="J246" s="89"/>
      <c r="K246" s="6"/>
      <c r="L246" s="6"/>
      <c r="M246" s="6"/>
      <c r="N246" s="6"/>
      <c r="O246" s="6"/>
      <c r="P246" s="6"/>
      <c r="Q246" s="6"/>
      <c r="R246" s="6"/>
      <c r="S246" s="6"/>
      <c r="T246" s="6"/>
      <c r="W246" s="6"/>
      <c r="X246" s="6"/>
      <c r="Y246" s="6"/>
      <c r="Z246" s="6"/>
      <c r="AA246" s="6"/>
    </row>
    <row r="247" spans="7:27" ht="12.75">
      <c r="G247" s="6"/>
      <c r="H247" s="6"/>
      <c r="I247" s="89"/>
      <c r="J247" s="89"/>
      <c r="K247" s="6"/>
      <c r="L247" s="6"/>
      <c r="M247" s="6"/>
      <c r="N247" s="6"/>
      <c r="O247" s="6"/>
      <c r="P247" s="6"/>
      <c r="Q247" s="6"/>
      <c r="R247" s="6"/>
      <c r="S247" s="6"/>
      <c r="T247" s="6"/>
      <c r="W247" s="6"/>
      <c r="X247" s="6"/>
      <c r="Y247" s="6"/>
      <c r="Z247" s="6"/>
      <c r="AA247" s="6"/>
    </row>
    <row r="248" spans="7:27" ht="12.75">
      <c r="G248" s="6"/>
      <c r="H248" s="6"/>
      <c r="I248" s="89"/>
      <c r="J248" s="89"/>
      <c r="K248" s="6"/>
      <c r="L248" s="6"/>
      <c r="M248" s="6"/>
      <c r="N248" s="6"/>
      <c r="O248" s="6"/>
      <c r="P248" s="6"/>
      <c r="Q248" s="6"/>
      <c r="R248" s="6"/>
      <c r="S248" s="6"/>
      <c r="T248" s="6"/>
      <c r="W248" s="6"/>
      <c r="X248" s="6"/>
      <c r="Y248" s="6"/>
      <c r="Z248" s="6"/>
      <c r="AA248" s="6"/>
    </row>
    <row r="249" spans="7:27" ht="12.75">
      <c r="G249" s="6"/>
      <c r="H249" s="6"/>
      <c r="I249" s="89"/>
      <c r="J249" s="89"/>
      <c r="K249" s="6"/>
      <c r="L249" s="6"/>
      <c r="M249" s="6"/>
      <c r="N249" s="6"/>
      <c r="O249" s="6"/>
      <c r="P249" s="6"/>
      <c r="Q249" s="6"/>
      <c r="R249" s="6"/>
      <c r="S249" s="6"/>
      <c r="T249" s="6"/>
      <c r="W249" s="6"/>
      <c r="X249" s="6"/>
      <c r="Y249" s="6"/>
      <c r="Z249" s="6"/>
      <c r="AA249" s="6"/>
    </row>
    <row r="250" spans="7:27" ht="12.75">
      <c r="G250" s="6"/>
      <c r="H250" s="6"/>
      <c r="I250" s="89"/>
      <c r="J250" s="89"/>
      <c r="K250" s="6"/>
      <c r="L250" s="6"/>
      <c r="M250" s="6"/>
      <c r="N250" s="6"/>
      <c r="O250" s="6"/>
      <c r="P250" s="6"/>
      <c r="Q250" s="6"/>
      <c r="R250" s="6"/>
      <c r="S250" s="6"/>
      <c r="T250" s="6"/>
      <c r="W250" s="6"/>
      <c r="X250" s="6"/>
      <c r="Y250" s="6"/>
      <c r="Z250" s="6"/>
      <c r="AA250" s="6"/>
    </row>
    <row r="251" spans="7:27" ht="12.75">
      <c r="G251" s="6"/>
      <c r="H251" s="6"/>
      <c r="I251" s="89"/>
      <c r="J251" s="89"/>
      <c r="K251" s="6"/>
      <c r="L251" s="6"/>
      <c r="M251" s="6"/>
      <c r="N251" s="6"/>
      <c r="O251" s="6"/>
      <c r="P251" s="6"/>
      <c r="Q251" s="6"/>
      <c r="R251" s="6"/>
      <c r="S251" s="6"/>
      <c r="T251" s="6"/>
      <c r="W251" s="6"/>
      <c r="X251" s="6"/>
      <c r="Y251" s="6"/>
      <c r="Z251" s="6"/>
      <c r="AA251" s="6"/>
    </row>
    <row r="252" spans="7:27" ht="12.75">
      <c r="G252" s="6"/>
      <c r="H252" s="6"/>
      <c r="I252" s="89"/>
      <c r="J252" s="89"/>
      <c r="K252" s="6"/>
      <c r="L252" s="6"/>
      <c r="M252" s="6"/>
      <c r="N252" s="6"/>
      <c r="O252" s="6"/>
      <c r="P252" s="6"/>
      <c r="Q252" s="6"/>
      <c r="R252" s="6"/>
      <c r="S252" s="6"/>
      <c r="T252" s="6"/>
      <c r="W252" s="6"/>
      <c r="X252" s="6"/>
      <c r="Y252" s="6"/>
      <c r="Z252" s="6"/>
      <c r="AA252" s="6"/>
    </row>
    <row r="253" spans="7:27" ht="12.75">
      <c r="G253" s="6"/>
      <c r="H253" s="6"/>
      <c r="I253" s="89"/>
      <c r="J253" s="89"/>
      <c r="K253" s="6"/>
      <c r="L253" s="6"/>
      <c r="M253" s="6"/>
      <c r="N253" s="6"/>
      <c r="O253" s="6"/>
      <c r="P253" s="6"/>
      <c r="Q253" s="6"/>
      <c r="R253" s="6"/>
      <c r="S253" s="6"/>
      <c r="T253" s="6"/>
      <c r="W253" s="6"/>
      <c r="X253" s="6"/>
      <c r="Y253" s="6"/>
      <c r="Z253" s="6"/>
      <c r="AA253" s="6"/>
    </row>
    <row r="254" spans="7:27" ht="12.75">
      <c r="G254" s="6"/>
      <c r="H254" s="6"/>
      <c r="I254" s="89"/>
      <c r="J254" s="89"/>
      <c r="K254" s="6"/>
      <c r="L254" s="6"/>
      <c r="M254" s="6"/>
      <c r="N254" s="6"/>
      <c r="O254" s="6"/>
      <c r="P254" s="6"/>
      <c r="Q254" s="6"/>
      <c r="R254" s="6"/>
      <c r="S254" s="6"/>
      <c r="T254" s="6"/>
      <c r="W254" s="6"/>
      <c r="X254" s="6"/>
      <c r="Y254" s="6"/>
      <c r="Z254" s="6"/>
      <c r="AA254" s="6"/>
    </row>
    <row r="255" spans="7:27" ht="12.75">
      <c r="G255" s="6"/>
      <c r="H255" s="6"/>
      <c r="I255" s="89"/>
      <c r="J255" s="89"/>
      <c r="K255" s="6"/>
      <c r="L255" s="6"/>
      <c r="M255" s="6"/>
      <c r="N255" s="6"/>
      <c r="O255" s="6"/>
      <c r="P255" s="6"/>
      <c r="Q255" s="6"/>
      <c r="R255" s="6"/>
      <c r="S255" s="6"/>
      <c r="T255" s="6"/>
      <c r="W255" s="6"/>
      <c r="X255" s="6"/>
      <c r="Y255" s="6"/>
      <c r="Z255" s="6"/>
      <c r="AA255" s="6"/>
    </row>
    <row r="256" spans="7:27" ht="12.75">
      <c r="G256" s="6"/>
      <c r="H256" s="6"/>
      <c r="I256" s="89"/>
      <c r="J256" s="89"/>
      <c r="K256" s="6"/>
      <c r="L256" s="6"/>
      <c r="M256" s="6"/>
      <c r="N256" s="6"/>
      <c r="O256" s="6"/>
      <c r="P256" s="6"/>
      <c r="Q256" s="6"/>
      <c r="R256" s="6"/>
      <c r="S256" s="6"/>
      <c r="T256" s="6"/>
      <c r="W256" s="6"/>
      <c r="X256" s="6"/>
      <c r="Y256" s="6"/>
      <c r="Z256" s="6"/>
      <c r="AA256" s="6"/>
    </row>
    <row r="257" spans="7:27" ht="12.75">
      <c r="G257" s="6"/>
      <c r="H257" s="6"/>
      <c r="I257" s="89"/>
      <c r="J257" s="89"/>
      <c r="K257" s="6"/>
      <c r="L257" s="6"/>
      <c r="M257" s="6"/>
      <c r="N257" s="6"/>
      <c r="O257" s="6"/>
      <c r="P257" s="6"/>
      <c r="Q257" s="6"/>
      <c r="R257" s="6"/>
      <c r="S257" s="6"/>
      <c r="T257" s="6"/>
      <c r="W257" s="6"/>
      <c r="X257" s="6"/>
      <c r="Y257" s="6"/>
      <c r="Z257" s="6"/>
      <c r="AA257" s="6"/>
    </row>
    <row r="258" spans="7:27" ht="12.75">
      <c r="G258" s="6"/>
      <c r="H258" s="6"/>
      <c r="I258" s="89"/>
      <c r="J258" s="89"/>
      <c r="K258" s="6"/>
      <c r="L258" s="6"/>
      <c r="M258" s="6"/>
      <c r="N258" s="6"/>
      <c r="O258" s="6"/>
      <c r="P258" s="6"/>
      <c r="Q258" s="6"/>
      <c r="R258" s="6"/>
      <c r="S258" s="6"/>
      <c r="T258" s="6"/>
      <c r="W258" s="6"/>
      <c r="X258" s="6"/>
      <c r="Y258" s="6"/>
      <c r="Z258" s="6"/>
      <c r="AA258" s="6"/>
    </row>
    <row r="259" spans="7:27" ht="12.75">
      <c r="G259" s="6"/>
      <c r="H259" s="6"/>
      <c r="I259" s="89"/>
      <c r="J259" s="89"/>
      <c r="K259" s="6"/>
      <c r="L259" s="6"/>
      <c r="M259" s="6"/>
      <c r="N259" s="6"/>
      <c r="O259" s="6"/>
      <c r="P259" s="6"/>
      <c r="Q259" s="6"/>
      <c r="R259" s="6"/>
      <c r="S259" s="6"/>
      <c r="T259" s="6"/>
      <c r="W259" s="6"/>
      <c r="X259" s="6"/>
      <c r="Y259" s="6"/>
      <c r="Z259" s="6"/>
      <c r="AA259" s="6"/>
    </row>
    <row r="260" spans="7:27" ht="12.75">
      <c r="G260" s="6"/>
      <c r="H260" s="6"/>
      <c r="I260" s="89"/>
      <c r="J260" s="89"/>
      <c r="K260" s="6"/>
      <c r="L260" s="6"/>
      <c r="M260" s="6"/>
      <c r="N260" s="6"/>
      <c r="O260" s="6"/>
      <c r="P260" s="6"/>
      <c r="Q260" s="6"/>
      <c r="R260" s="6"/>
      <c r="S260" s="6"/>
      <c r="T260" s="6"/>
      <c r="W260" s="6"/>
      <c r="X260" s="6"/>
      <c r="Y260" s="6"/>
      <c r="Z260" s="6"/>
      <c r="AA260" s="6"/>
    </row>
    <row r="261" spans="7:27" ht="12.75">
      <c r="G261" s="6"/>
      <c r="H261" s="6"/>
      <c r="I261" s="89"/>
      <c r="J261" s="89"/>
      <c r="K261" s="6"/>
      <c r="L261" s="6"/>
      <c r="M261" s="6"/>
      <c r="N261" s="6"/>
      <c r="O261" s="6"/>
      <c r="P261" s="6"/>
      <c r="Q261" s="6"/>
      <c r="R261" s="6"/>
      <c r="S261" s="6"/>
      <c r="T261" s="6"/>
      <c r="W261" s="6"/>
      <c r="X261" s="6"/>
      <c r="Y261" s="6"/>
      <c r="Z261" s="6"/>
      <c r="AA261" s="6"/>
    </row>
    <row r="262" spans="7:27" ht="12.75">
      <c r="G262" s="6"/>
      <c r="H262" s="6"/>
      <c r="I262" s="89"/>
      <c r="J262" s="89"/>
      <c r="K262" s="6"/>
      <c r="L262" s="6"/>
      <c r="M262" s="6"/>
      <c r="N262" s="6"/>
      <c r="O262" s="6"/>
      <c r="P262" s="6"/>
      <c r="Q262" s="6"/>
      <c r="R262" s="6"/>
      <c r="S262" s="6"/>
      <c r="T262" s="6"/>
      <c r="W262" s="6"/>
      <c r="X262" s="6"/>
      <c r="Y262" s="6"/>
      <c r="Z262" s="6"/>
      <c r="AA262" s="6"/>
    </row>
    <row r="263" spans="7:27" ht="12.75">
      <c r="G263" s="6"/>
      <c r="H263" s="6"/>
      <c r="I263" s="89"/>
      <c r="J263" s="89"/>
      <c r="K263" s="6"/>
      <c r="L263" s="6"/>
      <c r="M263" s="6"/>
      <c r="N263" s="6"/>
      <c r="O263" s="6"/>
      <c r="P263" s="6"/>
      <c r="Q263" s="6"/>
      <c r="R263" s="6"/>
      <c r="S263" s="6"/>
      <c r="T263" s="6"/>
      <c r="W263" s="6"/>
      <c r="X263" s="6"/>
      <c r="Y263" s="6"/>
      <c r="Z263" s="6"/>
      <c r="AA263" s="6"/>
    </row>
    <row r="264" spans="7:27" ht="12.75">
      <c r="G264" s="6"/>
      <c r="H264" s="6"/>
      <c r="I264" s="89"/>
      <c r="J264" s="89"/>
      <c r="K264" s="6"/>
      <c r="L264" s="6"/>
      <c r="M264" s="6"/>
      <c r="N264" s="6"/>
      <c r="O264" s="6"/>
      <c r="P264" s="6"/>
      <c r="Q264" s="6"/>
      <c r="R264" s="6"/>
      <c r="S264" s="6"/>
      <c r="T264" s="6"/>
      <c r="W264" s="6"/>
      <c r="X264" s="6"/>
      <c r="Y264" s="6"/>
      <c r="Z264" s="6"/>
      <c r="AA264" s="6"/>
    </row>
    <row r="265" spans="7:27" ht="12.75">
      <c r="G265" s="6"/>
      <c r="H265" s="6"/>
      <c r="I265" s="89"/>
      <c r="J265" s="89"/>
      <c r="K265" s="6"/>
      <c r="L265" s="6"/>
      <c r="M265" s="6"/>
      <c r="N265" s="6"/>
      <c r="O265" s="6"/>
      <c r="P265" s="6"/>
      <c r="Q265" s="6"/>
      <c r="R265" s="6"/>
      <c r="S265" s="6"/>
      <c r="T265" s="6"/>
      <c r="W265" s="6"/>
      <c r="X265" s="6"/>
      <c r="Y265" s="6"/>
      <c r="Z265" s="6"/>
      <c r="AA265" s="6"/>
    </row>
    <row r="266" spans="7:27" ht="12.75">
      <c r="G266" s="6"/>
      <c r="H266" s="6"/>
      <c r="I266" s="89"/>
      <c r="J266" s="89"/>
      <c r="K266" s="6"/>
      <c r="L266" s="6"/>
      <c r="M266" s="6"/>
      <c r="N266" s="6"/>
      <c r="O266" s="6"/>
      <c r="P266" s="6"/>
      <c r="Q266" s="6"/>
      <c r="R266" s="6"/>
      <c r="S266" s="6"/>
      <c r="T266" s="6"/>
      <c r="W266" s="6"/>
      <c r="X266" s="6"/>
      <c r="Y266" s="6"/>
      <c r="Z266" s="6"/>
      <c r="AA266" s="6"/>
    </row>
    <row r="267" spans="7:27" ht="12.75">
      <c r="G267" s="6"/>
      <c r="H267" s="6"/>
      <c r="I267" s="89"/>
      <c r="J267" s="89"/>
      <c r="K267" s="6"/>
      <c r="L267" s="6"/>
      <c r="M267" s="6"/>
      <c r="N267" s="6"/>
      <c r="O267" s="6"/>
      <c r="P267" s="6"/>
      <c r="Q267" s="6"/>
      <c r="R267" s="6"/>
      <c r="S267" s="6"/>
      <c r="T267" s="6"/>
      <c r="W267" s="6"/>
      <c r="X267" s="6"/>
      <c r="Y267" s="6"/>
      <c r="Z267" s="6"/>
      <c r="AA267" s="6"/>
    </row>
    <row r="268" spans="7:27" ht="12.75">
      <c r="G268" s="6"/>
      <c r="H268" s="6"/>
      <c r="I268" s="89"/>
      <c r="J268" s="89"/>
      <c r="K268" s="6"/>
      <c r="L268" s="6"/>
      <c r="M268" s="6"/>
      <c r="N268" s="6"/>
      <c r="O268" s="6"/>
      <c r="P268" s="6"/>
      <c r="Q268" s="6"/>
      <c r="R268" s="6"/>
      <c r="S268" s="6"/>
      <c r="T268" s="6"/>
      <c r="W268" s="6"/>
      <c r="X268" s="6"/>
      <c r="Y268" s="6"/>
      <c r="Z268" s="6"/>
      <c r="AA268" s="6"/>
    </row>
    <row r="269" spans="7:27" ht="12.75">
      <c r="G269" s="6"/>
      <c r="H269" s="6"/>
      <c r="I269" s="89"/>
      <c r="J269" s="89"/>
      <c r="K269" s="6"/>
      <c r="L269" s="6"/>
      <c r="M269" s="6"/>
      <c r="N269" s="6"/>
      <c r="O269" s="6"/>
      <c r="P269" s="6"/>
      <c r="Q269" s="6"/>
      <c r="R269" s="6"/>
      <c r="S269" s="6"/>
      <c r="T269" s="6"/>
      <c r="W269" s="6"/>
      <c r="X269" s="6"/>
      <c r="Y269" s="6"/>
      <c r="Z269" s="6"/>
      <c r="AA269" s="6"/>
    </row>
    <row r="270" spans="7:27" ht="12.75">
      <c r="G270" s="6"/>
      <c r="H270" s="6"/>
      <c r="I270" s="89"/>
      <c r="J270" s="89"/>
      <c r="K270" s="6"/>
      <c r="L270" s="6"/>
      <c r="M270" s="6"/>
      <c r="N270" s="6"/>
      <c r="O270" s="6"/>
      <c r="P270" s="6"/>
      <c r="Q270" s="6"/>
      <c r="R270" s="6"/>
      <c r="S270" s="6"/>
      <c r="T270" s="6"/>
      <c r="W270" s="6"/>
      <c r="X270" s="6"/>
      <c r="Y270" s="6"/>
      <c r="Z270" s="6"/>
      <c r="AA270" s="6"/>
    </row>
    <row r="271" spans="7:27" ht="12.75">
      <c r="G271" s="6"/>
      <c r="H271" s="6"/>
      <c r="I271" s="89"/>
      <c r="J271" s="89"/>
      <c r="K271" s="6"/>
      <c r="L271" s="6"/>
      <c r="M271" s="6"/>
      <c r="N271" s="6"/>
      <c r="O271" s="6"/>
      <c r="P271" s="6"/>
      <c r="Q271" s="6"/>
      <c r="R271" s="6"/>
      <c r="S271" s="6"/>
      <c r="T271" s="6"/>
      <c r="W271" s="6"/>
      <c r="X271" s="6"/>
      <c r="Y271" s="6"/>
      <c r="Z271" s="6"/>
      <c r="AA271" s="6"/>
    </row>
    <row r="272" spans="7:27" ht="12.75">
      <c r="G272" s="6"/>
      <c r="H272" s="6"/>
      <c r="I272" s="89"/>
      <c r="J272" s="89"/>
      <c r="K272" s="6"/>
      <c r="L272" s="6"/>
      <c r="M272" s="6"/>
      <c r="N272" s="6"/>
      <c r="O272" s="6"/>
      <c r="P272" s="6"/>
      <c r="Q272" s="6"/>
      <c r="R272" s="6"/>
      <c r="S272" s="6"/>
      <c r="T272" s="6"/>
      <c r="W272" s="6"/>
      <c r="X272" s="6"/>
      <c r="Y272" s="6"/>
      <c r="Z272" s="6"/>
      <c r="AA272" s="6"/>
    </row>
    <row r="273" spans="7:27" ht="12.75">
      <c r="G273" s="6"/>
      <c r="H273" s="6"/>
      <c r="I273" s="89"/>
      <c r="J273" s="89"/>
      <c r="K273" s="6"/>
      <c r="L273" s="6"/>
      <c r="M273" s="6"/>
      <c r="N273" s="6"/>
      <c r="O273" s="6"/>
      <c r="P273" s="6"/>
      <c r="Q273" s="6"/>
      <c r="R273" s="6"/>
      <c r="S273" s="6"/>
      <c r="T273" s="6"/>
      <c r="W273" s="6"/>
      <c r="X273" s="6"/>
      <c r="Y273" s="6"/>
      <c r="Z273" s="6"/>
      <c r="AA273" s="6"/>
    </row>
    <row r="274" spans="7:27" ht="12.75">
      <c r="G274" s="6"/>
      <c r="H274" s="6"/>
      <c r="I274" s="89"/>
      <c r="J274" s="89"/>
      <c r="K274" s="6"/>
      <c r="L274" s="6"/>
      <c r="M274" s="6"/>
      <c r="N274" s="6"/>
      <c r="O274" s="6"/>
      <c r="P274" s="6"/>
      <c r="Q274" s="6"/>
      <c r="R274" s="6"/>
      <c r="S274" s="6"/>
      <c r="T274" s="6"/>
      <c r="W274" s="6"/>
      <c r="X274" s="6"/>
      <c r="Y274" s="6"/>
      <c r="Z274" s="6"/>
      <c r="AA274" s="6"/>
    </row>
    <row r="275" spans="7:27" ht="12.75">
      <c r="G275" s="6"/>
      <c r="H275" s="6"/>
      <c r="I275" s="89"/>
      <c r="J275" s="89"/>
      <c r="K275" s="6"/>
      <c r="L275" s="6"/>
      <c r="M275" s="6"/>
      <c r="N275" s="6"/>
      <c r="O275" s="6"/>
      <c r="P275" s="6"/>
      <c r="Q275" s="6"/>
      <c r="R275" s="6"/>
      <c r="S275" s="6"/>
      <c r="T275" s="6"/>
      <c r="W275" s="6"/>
      <c r="X275" s="6"/>
      <c r="Y275" s="6"/>
      <c r="Z275" s="6"/>
      <c r="AA275" s="6"/>
    </row>
    <row r="276" spans="7:27" ht="12.75">
      <c r="G276" s="6"/>
      <c r="H276" s="6"/>
      <c r="I276" s="89"/>
      <c r="J276" s="89"/>
      <c r="K276" s="6"/>
      <c r="L276" s="6"/>
      <c r="M276" s="6"/>
      <c r="N276" s="6"/>
      <c r="O276" s="6"/>
      <c r="P276" s="6"/>
      <c r="Q276" s="6"/>
      <c r="R276" s="6"/>
      <c r="S276" s="6"/>
      <c r="T276" s="6"/>
      <c r="W276" s="6"/>
      <c r="X276" s="6"/>
      <c r="Y276" s="6"/>
      <c r="Z276" s="6"/>
      <c r="AA276" s="6"/>
    </row>
    <row r="277" spans="7:27" ht="12.75">
      <c r="G277" s="6"/>
      <c r="H277" s="6"/>
      <c r="I277" s="89"/>
      <c r="J277" s="89"/>
      <c r="K277" s="6"/>
      <c r="L277" s="6"/>
      <c r="M277" s="6"/>
      <c r="N277" s="6"/>
      <c r="O277" s="6"/>
      <c r="P277" s="6"/>
      <c r="Q277" s="6"/>
      <c r="R277" s="6"/>
      <c r="S277" s="6"/>
      <c r="T277" s="6"/>
      <c r="W277" s="6"/>
      <c r="X277" s="6"/>
      <c r="Y277" s="6"/>
      <c r="Z277" s="6"/>
      <c r="AA277" s="6"/>
    </row>
    <row r="278" spans="7:27" ht="12.75">
      <c r="G278" s="6"/>
      <c r="H278" s="6"/>
      <c r="I278" s="89"/>
      <c r="J278" s="89"/>
      <c r="K278" s="6"/>
      <c r="L278" s="6"/>
      <c r="M278" s="6"/>
      <c r="N278" s="6"/>
      <c r="O278" s="6"/>
      <c r="P278" s="6"/>
      <c r="Q278" s="6"/>
      <c r="R278" s="6"/>
      <c r="S278" s="6"/>
      <c r="T278" s="6"/>
      <c r="W278" s="6"/>
      <c r="X278" s="6"/>
      <c r="Y278" s="6"/>
      <c r="Z278" s="6"/>
      <c r="AA278" s="6"/>
    </row>
    <row r="279" spans="7:27" ht="12.75">
      <c r="G279" s="6"/>
      <c r="H279" s="6"/>
      <c r="I279" s="89"/>
      <c r="J279" s="89"/>
      <c r="K279" s="6"/>
      <c r="L279" s="6"/>
      <c r="M279" s="6"/>
      <c r="N279" s="6"/>
      <c r="O279" s="6"/>
      <c r="P279" s="6"/>
      <c r="Q279" s="6"/>
      <c r="R279" s="6"/>
      <c r="S279" s="6"/>
      <c r="T279" s="6"/>
      <c r="W279" s="6"/>
      <c r="X279" s="6"/>
      <c r="Y279" s="6"/>
      <c r="Z279" s="6"/>
      <c r="AA279" s="6"/>
    </row>
    <row r="280" spans="7:27" ht="12.75">
      <c r="G280" s="6"/>
      <c r="H280" s="6"/>
      <c r="I280" s="89"/>
      <c r="J280" s="89"/>
      <c r="K280" s="6"/>
      <c r="L280" s="6"/>
      <c r="M280" s="6"/>
      <c r="N280" s="6"/>
      <c r="O280" s="6"/>
      <c r="P280" s="6"/>
      <c r="Q280" s="6"/>
      <c r="R280" s="6"/>
      <c r="S280" s="6"/>
      <c r="T280" s="6"/>
      <c r="W280" s="6"/>
      <c r="X280" s="6"/>
      <c r="Y280" s="6"/>
      <c r="Z280" s="6"/>
      <c r="AA280" s="6"/>
    </row>
    <row r="281" spans="7:27" ht="12.75">
      <c r="G281" s="6"/>
      <c r="H281" s="6"/>
      <c r="I281" s="89"/>
      <c r="J281" s="89"/>
      <c r="K281" s="6"/>
      <c r="L281" s="6"/>
      <c r="M281" s="6"/>
      <c r="N281" s="6"/>
      <c r="O281" s="6"/>
      <c r="P281" s="6"/>
      <c r="Q281" s="6"/>
      <c r="R281" s="6"/>
      <c r="S281" s="6"/>
      <c r="T281" s="6"/>
      <c r="W281" s="6"/>
      <c r="X281" s="6"/>
      <c r="Y281" s="6"/>
      <c r="Z281" s="6"/>
      <c r="AA281" s="6"/>
    </row>
    <row r="282" spans="7:27" ht="12.75">
      <c r="G282" s="6"/>
      <c r="H282" s="6"/>
      <c r="I282" s="89"/>
      <c r="J282" s="89"/>
      <c r="K282" s="6"/>
      <c r="L282" s="6"/>
      <c r="M282" s="6"/>
      <c r="N282" s="6"/>
      <c r="O282" s="6"/>
      <c r="P282" s="6"/>
      <c r="Q282" s="6"/>
      <c r="R282" s="6"/>
      <c r="S282" s="6"/>
      <c r="T282" s="6"/>
      <c r="W282" s="6"/>
      <c r="X282" s="6"/>
      <c r="Y282" s="6"/>
      <c r="Z282" s="6"/>
      <c r="AA282" s="6"/>
    </row>
    <row r="283" spans="7:27" ht="12.75">
      <c r="G283" s="6"/>
      <c r="H283" s="6"/>
      <c r="I283" s="89"/>
      <c r="J283" s="89"/>
      <c r="K283" s="6"/>
      <c r="L283" s="6"/>
      <c r="M283" s="6"/>
      <c r="N283" s="6"/>
      <c r="O283" s="6"/>
      <c r="P283" s="6"/>
      <c r="Q283" s="6"/>
      <c r="R283" s="6"/>
      <c r="S283" s="6"/>
      <c r="T283" s="6"/>
      <c r="W283" s="6"/>
      <c r="X283" s="6"/>
      <c r="Y283" s="6"/>
      <c r="Z283" s="6"/>
      <c r="AA283" s="6"/>
    </row>
    <row r="284" spans="7:27" ht="12.75">
      <c r="G284" s="6"/>
      <c r="H284" s="6"/>
      <c r="I284" s="89"/>
      <c r="J284" s="89"/>
      <c r="K284" s="6"/>
      <c r="L284" s="6"/>
      <c r="M284" s="6"/>
      <c r="N284" s="6"/>
      <c r="O284" s="6"/>
      <c r="P284" s="6"/>
      <c r="Q284" s="6"/>
      <c r="R284" s="6"/>
      <c r="S284" s="6"/>
      <c r="T284" s="6"/>
      <c r="W284" s="6"/>
      <c r="X284" s="6"/>
      <c r="Y284" s="6"/>
      <c r="Z284" s="6"/>
      <c r="AA284" s="6"/>
    </row>
    <row r="285" spans="7:27" ht="12.75">
      <c r="G285" s="6"/>
      <c r="H285" s="6"/>
      <c r="I285" s="89"/>
      <c r="J285" s="89"/>
      <c r="K285" s="6"/>
      <c r="L285" s="6"/>
      <c r="M285" s="6"/>
      <c r="N285" s="6"/>
      <c r="O285" s="6"/>
      <c r="P285" s="6"/>
      <c r="Q285" s="6"/>
      <c r="R285" s="6"/>
      <c r="S285" s="6"/>
      <c r="T285" s="6"/>
      <c r="W285" s="6"/>
      <c r="X285" s="6"/>
      <c r="Y285" s="6"/>
      <c r="Z285" s="6"/>
      <c r="AA285" s="6"/>
    </row>
    <row r="286" spans="7:27" ht="12.75">
      <c r="G286" s="6"/>
      <c r="H286" s="6"/>
      <c r="I286" s="89"/>
      <c r="J286" s="89"/>
      <c r="K286" s="6"/>
      <c r="L286" s="6"/>
      <c r="M286" s="6"/>
      <c r="N286" s="6"/>
      <c r="O286" s="6"/>
      <c r="P286" s="6"/>
      <c r="Q286" s="6"/>
      <c r="R286" s="6"/>
      <c r="S286" s="6"/>
      <c r="T286" s="6"/>
      <c r="W286" s="6"/>
      <c r="X286" s="6"/>
      <c r="Y286" s="6"/>
      <c r="Z286" s="6"/>
      <c r="AA286" s="6"/>
    </row>
    <row r="287" spans="7:27" ht="12.75">
      <c r="G287" s="6"/>
      <c r="H287" s="6"/>
      <c r="I287" s="89"/>
      <c r="J287" s="89"/>
      <c r="K287" s="6"/>
      <c r="L287" s="6"/>
      <c r="M287" s="6"/>
      <c r="N287" s="6"/>
      <c r="O287" s="6"/>
      <c r="P287" s="6"/>
      <c r="Q287" s="6"/>
      <c r="R287" s="6"/>
      <c r="S287" s="6"/>
      <c r="T287" s="6"/>
      <c r="W287" s="6"/>
      <c r="X287" s="6"/>
      <c r="Y287" s="6"/>
      <c r="Z287" s="6"/>
      <c r="AA287" s="6"/>
    </row>
    <row r="288" spans="7:27" ht="12.75">
      <c r="G288" s="6"/>
      <c r="H288" s="6"/>
      <c r="I288" s="89"/>
      <c r="J288" s="89"/>
      <c r="K288" s="6"/>
      <c r="L288" s="6"/>
      <c r="M288" s="6"/>
      <c r="N288" s="6"/>
      <c r="O288" s="6"/>
      <c r="P288" s="6"/>
      <c r="Q288" s="6"/>
      <c r="R288" s="6"/>
      <c r="S288" s="6"/>
      <c r="T288" s="6"/>
      <c r="W288" s="6"/>
      <c r="X288" s="6"/>
      <c r="Y288" s="6"/>
      <c r="Z288" s="6"/>
      <c r="AA288" s="6"/>
    </row>
    <row r="289" spans="7:27" ht="12.75">
      <c r="G289" s="6"/>
      <c r="H289" s="6"/>
      <c r="I289" s="89"/>
      <c r="J289" s="89"/>
      <c r="K289" s="6"/>
      <c r="L289" s="6"/>
      <c r="M289" s="6"/>
      <c r="N289" s="6"/>
      <c r="O289" s="6"/>
      <c r="P289" s="6"/>
      <c r="Q289" s="6"/>
      <c r="R289" s="6"/>
      <c r="S289" s="6"/>
      <c r="T289" s="6"/>
      <c r="W289" s="6"/>
      <c r="X289" s="6"/>
      <c r="Y289" s="6"/>
      <c r="Z289" s="6"/>
      <c r="AA289" s="6"/>
    </row>
    <row r="290" spans="7:27" ht="12.75">
      <c r="G290" s="6"/>
      <c r="H290" s="6"/>
      <c r="I290" s="89"/>
      <c r="J290" s="89"/>
      <c r="K290" s="6"/>
      <c r="L290" s="6"/>
      <c r="M290" s="6"/>
      <c r="N290" s="6"/>
      <c r="O290" s="6"/>
      <c r="P290" s="6"/>
      <c r="Q290" s="6"/>
      <c r="R290" s="6"/>
      <c r="S290" s="6"/>
      <c r="T290" s="6"/>
      <c r="W290" s="6"/>
      <c r="X290" s="6"/>
      <c r="Y290" s="6"/>
      <c r="Z290" s="6"/>
      <c r="AA290" s="6"/>
    </row>
    <row r="291" spans="7:27" ht="12.75">
      <c r="G291" s="6"/>
      <c r="H291" s="6"/>
      <c r="I291" s="89"/>
      <c r="J291" s="89"/>
      <c r="K291" s="6"/>
      <c r="L291" s="6"/>
      <c r="M291" s="6"/>
      <c r="N291" s="6"/>
      <c r="O291" s="6"/>
      <c r="P291" s="6"/>
      <c r="Q291" s="6"/>
      <c r="R291" s="6"/>
      <c r="S291" s="6"/>
      <c r="T291" s="6"/>
      <c r="W291" s="6"/>
      <c r="X291" s="6"/>
      <c r="Y291" s="6"/>
      <c r="Z291" s="6"/>
      <c r="AA291" s="6"/>
    </row>
    <row r="292" spans="7:27" ht="12.75">
      <c r="G292" s="6"/>
      <c r="H292" s="6"/>
      <c r="I292" s="89"/>
      <c r="J292" s="89"/>
      <c r="K292" s="6"/>
      <c r="L292" s="6"/>
      <c r="M292" s="6"/>
      <c r="N292" s="6"/>
      <c r="O292" s="6"/>
      <c r="P292" s="6"/>
      <c r="Q292" s="6"/>
      <c r="R292" s="6"/>
      <c r="S292" s="6"/>
      <c r="T292" s="6"/>
      <c r="W292" s="6"/>
      <c r="X292" s="6"/>
      <c r="Y292" s="6"/>
      <c r="Z292" s="6"/>
      <c r="AA292" s="6"/>
    </row>
    <row r="293" spans="7:27" ht="12.75">
      <c r="G293" s="6"/>
      <c r="H293" s="6"/>
      <c r="I293" s="89"/>
      <c r="J293" s="89"/>
      <c r="K293" s="6"/>
      <c r="L293" s="6"/>
      <c r="M293" s="6"/>
      <c r="N293" s="6"/>
      <c r="O293" s="6"/>
      <c r="P293" s="6"/>
      <c r="Q293" s="6"/>
      <c r="R293" s="6"/>
      <c r="S293" s="6"/>
      <c r="T293" s="6"/>
      <c r="W293" s="6"/>
      <c r="X293" s="6"/>
      <c r="Y293" s="6"/>
      <c r="Z293" s="6"/>
      <c r="AA293" s="6"/>
    </row>
    <row r="294" spans="7:27" ht="12.75">
      <c r="G294" s="6"/>
      <c r="H294" s="6"/>
      <c r="I294" s="89"/>
      <c r="J294" s="89"/>
      <c r="K294" s="6"/>
      <c r="L294" s="6"/>
      <c r="M294" s="6"/>
      <c r="N294" s="6"/>
      <c r="O294" s="6"/>
      <c r="P294" s="6"/>
      <c r="Q294" s="6"/>
      <c r="R294" s="6"/>
      <c r="S294" s="6"/>
      <c r="T294" s="6"/>
      <c r="W294" s="6"/>
      <c r="X294" s="6"/>
      <c r="Y294" s="6"/>
      <c r="Z294" s="6"/>
      <c r="AA294" s="6"/>
    </row>
    <row r="295" spans="7:27" ht="12.75">
      <c r="G295" s="6"/>
      <c r="H295" s="6"/>
      <c r="I295" s="89"/>
      <c r="J295" s="89"/>
      <c r="K295" s="6"/>
      <c r="L295" s="6"/>
      <c r="M295" s="6"/>
      <c r="N295" s="6"/>
      <c r="O295" s="6"/>
      <c r="P295" s="6"/>
      <c r="Q295" s="6"/>
      <c r="R295" s="6"/>
      <c r="S295" s="6"/>
      <c r="T295" s="6"/>
      <c r="W295" s="6"/>
      <c r="X295" s="6"/>
      <c r="Y295" s="6"/>
      <c r="Z295" s="6"/>
      <c r="AA295" s="6"/>
    </row>
    <row r="296" spans="7:27" ht="12.75">
      <c r="G296" s="6"/>
      <c r="H296" s="6"/>
      <c r="I296" s="89"/>
      <c r="J296" s="89"/>
      <c r="K296" s="6"/>
      <c r="L296" s="6"/>
      <c r="M296" s="6"/>
      <c r="N296" s="6"/>
      <c r="O296" s="6"/>
      <c r="P296" s="6"/>
      <c r="Q296" s="6"/>
      <c r="R296" s="6"/>
      <c r="S296" s="6"/>
      <c r="T296" s="6"/>
      <c r="W296" s="6"/>
      <c r="X296" s="6"/>
      <c r="Y296" s="6"/>
      <c r="Z296" s="6"/>
      <c r="AA296" s="6"/>
    </row>
    <row r="297" spans="7:27" ht="12.75">
      <c r="G297" s="6"/>
      <c r="H297" s="6"/>
      <c r="I297" s="89"/>
      <c r="J297" s="89"/>
      <c r="K297" s="6"/>
      <c r="L297" s="6"/>
      <c r="M297" s="6"/>
      <c r="N297" s="6"/>
      <c r="O297" s="6"/>
      <c r="P297" s="6"/>
      <c r="Q297" s="6"/>
      <c r="R297" s="6"/>
      <c r="S297" s="6"/>
      <c r="T297" s="6"/>
      <c r="W297" s="6"/>
      <c r="X297" s="6"/>
      <c r="Y297" s="6"/>
      <c r="Z297" s="6"/>
      <c r="AA297" s="6"/>
    </row>
    <row r="298" spans="7:27" ht="12.75">
      <c r="G298" s="6"/>
      <c r="H298" s="6"/>
      <c r="I298" s="89"/>
      <c r="J298" s="89"/>
      <c r="K298" s="6"/>
      <c r="L298" s="6"/>
      <c r="M298" s="6"/>
      <c r="N298" s="6"/>
      <c r="O298" s="6"/>
      <c r="P298" s="6"/>
      <c r="Q298" s="6"/>
      <c r="R298" s="6"/>
      <c r="S298" s="6"/>
      <c r="T298" s="6"/>
      <c r="W298" s="6"/>
      <c r="X298" s="6"/>
      <c r="Y298" s="6"/>
      <c r="Z298" s="6"/>
      <c r="AA298" s="6"/>
    </row>
    <row r="299" spans="7:27" ht="12.75">
      <c r="G299" s="6"/>
      <c r="H299" s="6"/>
      <c r="I299" s="89"/>
      <c r="J299" s="89"/>
      <c r="K299" s="6"/>
      <c r="L299" s="6"/>
      <c r="M299" s="6"/>
      <c r="N299" s="6"/>
      <c r="O299" s="6"/>
      <c r="P299" s="6"/>
      <c r="Q299" s="6"/>
      <c r="R299" s="6"/>
      <c r="S299" s="6"/>
      <c r="T299" s="6"/>
      <c r="W299" s="6"/>
      <c r="X299" s="6"/>
      <c r="Y299" s="6"/>
      <c r="Z299" s="6"/>
      <c r="AA299" s="6"/>
    </row>
  </sheetData>
  <sheetProtection/>
  <printOptions/>
  <pageMargins left="0.75" right="0.75" top="1" bottom="1" header="0.5" footer="0.5"/>
  <pageSetup orientation="portrait" paperSize="9"/>
  <legacyDrawing r:id="rId2"/>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Q34" sqref="Q34"/>
    </sheetView>
  </sheetViews>
  <sheetFormatPr defaultColWidth="9.140625" defaultRowHeight="12.75"/>
  <cols>
    <col min="1" max="16384" width="9.140625" style="4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Q36" sqref="Q36"/>
    </sheetView>
  </sheetViews>
  <sheetFormatPr defaultColWidth="9.140625" defaultRowHeight="12.75"/>
  <cols>
    <col min="1" max="16384" width="9.140625" style="4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P35" sqref="P35"/>
    </sheetView>
  </sheetViews>
  <sheetFormatPr defaultColWidth="9.140625" defaultRowHeight="12.75"/>
  <cols>
    <col min="1" max="16384" width="9.140625" style="4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K41" sqref="K41"/>
    </sheetView>
  </sheetViews>
  <sheetFormatPr defaultColWidth="9.140625" defaultRowHeight="12.75"/>
  <cols>
    <col min="1" max="16384" width="9.140625" style="4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K42" sqref="K42"/>
    </sheetView>
  </sheetViews>
  <sheetFormatPr defaultColWidth="9.140625" defaultRowHeight="12.75"/>
  <cols>
    <col min="1" max="16384" width="9.140625" style="4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I6" sqref="I6"/>
    </sheetView>
  </sheetViews>
  <sheetFormatPr defaultColWidth="9.140625" defaultRowHeight="12.75"/>
  <cols>
    <col min="1" max="16384" width="9.140625" style="4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K41" sqref="K41"/>
    </sheetView>
  </sheetViews>
  <sheetFormatPr defaultColWidth="9.140625" defaultRowHeight="12.75"/>
  <cols>
    <col min="1" max="16384" width="9.140625" style="4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G9" sqref="G9"/>
    </sheetView>
  </sheetViews>
  <sheetFormatPr defaultColWidth="9.140625" defaultRowHeight="12.75"/>
  <cols>
    <col min="1" max="16384" width="9.140625" style="4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J7" sqref="J7"/>
    </sheetView>
  </sheetViews>
  <sheetFormatPr defaultColWidth="9.140625" defaultRowHeight="12.75"/>
  <cols>
    <col min="1" max="16384" width="9.140625" style="4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Q39" sqref="Q39"/>
    </sheetView>
  </sheetViews>
  <sheetFormatPr defaultColWidth="9.140625" defaultRowHeight="12.75"/>
  <cols>
    <col min="1" max="16384" width="9.140625" style="4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J8" sqref="J8"/>
    </sheetView>
  </sheetViews>
  <sheetFormatPr defaultColWidth="9.140625" defaultRowHeight="12.75"/>
  <cols>
    <col min="1" max="16384" width="9.140625" style="4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3">
      <selection activeCell="K42" sqref="K42"/>
    </sheetView>
  </sheetViews>
  <sheetFormatPr defaultColWidth="9.140625" defaultRowHeight="12.75"/>
  <cols>
    <col min="1" max="16384" width="9.140625" style="4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Q33" sqref="Q33"/>
    </sheetView>
  </sheetViews>
  <sheetFormatPr defaultColWidth="9.140625" defaultRowHeight="12.75"/>
  <cols>
    <col min="1" max="16384" width="9.140625" style="4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Q34" sqref="Q34"/>
    </sheetView>
  </sheetViews>
  <sheetFormatPr defaultColWidth="9.140625" defaultRowHeight="12.75"/>
  <cols>
    <col min="1" max="16384" width="9.140625" style="4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F7" sqref="F7"/>
    </sheetView>
  </sheetViews>
  <sheetFormatPr defaultColWidth="9.140625" defaultRowHeight="12.75"/>
  <cols>
    <col min="1" max="16384" width="9.140625" style="4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R35" sqref="R35"/>
    </sheetView>
  </sheetViews>
  <sheetFormatPr defaultColWidth="9.140625" defaultRowHeight="12.75"/>
  <cols>
    <col min="1" max="16384" width="9.140625" style="4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P34" sqref="P34"/>
    </sheetView>
  </sheetViews>
  <sheetFormatPr defaultColWidth="9.140625" defaultRowHeight="12.75"/>
  <cols>
    <col min="1" max="16384" width="9.140625" style="4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zoomScalePageLayoutView="0" workbookViewId="0" topLeftCell="A1">
      <selection activeCell="P34" sqref="P34"/>
    </sheetView>
  </sheetViews>
  <sheetFormatPr defaultColWidth="9.140625" defaultRowHeight="12.75"/>
  <cols>
    <col min="1" max="16384" width="9.140625" style="4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zoomScalePageLayoutView="0" workbookViewId="0" topLeftCell="A1">
      <selection activeCell="K6" sqref="K6"/>
    </sheetView>
  </sheetViews>
  <sheetFormatPr defaultColWidth="9.140625" defaultRowHeight="12.75"/>
  <cols>
    <col min="1" max="16384" width="9.140625" style="4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zoomScalePageLayoutView="0" workbookViewId="0" topLeftCell="A1">
      <selection activeCell="G2" sqref="G2"/>
    </sheetView>
  </sheetViews>
  <sheetFormatPr defaultColWidth="9.140625" defaultRowHeight="12.75"/>
  <cols>
    <col min="1" max="16384" width="9.140625" style="4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H10" sqref="H10"/>
    </sheetView>
  </sheetViews>
  <sheetFormatPr defaultColWidth="9.140625" defaultRowHeight="12.75"/>
  <cols>
    <col min="1" max="16384" width="9.140625" style="4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Q37" sqref="Q37"/>
    </sheetView>
  </sheetViews>
  <sheetFormatPr defaultColWidth="9.140625" defaultRowHeight="12.75"/>
  <cols>
    <col min="1" max="16384" width="9.140625" style="4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Q35" sqref="Q35"/>
    </sheetView>
  </sheetViews>
  <sheetFormatPr defaultColWidth="9.140625" defaultRowHeight="12.75"/>
  <cols>
    <col min="1" max="16384" width="9.140625" style="4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P35" sqref="P35:P36"/>
    </sheetView>
  </sheetViews>
  <sheetFormatPr defaultColWidth="9.140625" defaultRowHeight="12.75"/>
  <cols>
    <col min="1" max="16384" width="9.140625" style="4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Q36" sqref="Q36"/>
    </sheetView>
  </sheetViews>
  <sheetFormatPr defaultColWidth="9.140625" defaultRowHeight="12.75"/>
  <cols>
    <col min="1" max="16384" width="9.140625" style="4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Q35" sqref="Q35"/>
    </sheetView>
  </sheetViews>
  <sheetFormatPr defaultColWidth="9.140625" defaultRowHeight="12.75"/>
  <cols>
    <col min="1" max="16384" width="9.140625" style="4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Q34" sqref="Q34"/>
    </sheetView>
  </sheetViews>
  <sheetFormatPr defaultColWidth="9.140625" defaultRowHeight="12.75"/>
  <cols>
    <col min="1" max="16384" width="9.140625" style="4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 D. Miller</dc:creator>
  <cp:keywords/>
  <dc:description/>
  <cp:lastModifiedBy>Sheila Gibbs</cp:lastModifiedBy>
  <cp:lastPrinted>2008-08-06T13:01:41Z</cp:lastPrinted>
  <dcterms:created xsi:type="dcterms:W3CDTF">2007-01-12T09:38:48Z</dcterms:created>
  <dcterms:modified xsi:type="dcterms:W3CDTF">2012-01-26T10:57:18Z</dcterms:modified>
  <cp:category/>
  <cp:version/>
  <cp:contentType/>
  <cp:contentStatus/>
</cp:coreProperties>
</file>